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etl\Desktop\на сайт по меню\"/>
    </mc:Choice>
  </mc:AlternateContent>
  <bookViews>
    <workbookView xWindow="0" yWindow="0" windowWidth="20490" windowHeight="7350"/>
  </bookViews>
  <sheets>
    <sheet name="7-11 лет" sheetId="4" r:id="rId1"/>
    <sheet name="12 лет и старше" sheetId="5" r:id="rId2"/>
  </sheets>
  <calcPr calcId="162913"/>
</workbook>
</file>

<file path=xl/calcChain.xml><?xml version="1.0" encoding="utf-8"?>
<calcChain xmlns="http://schemas.openxmlformats.org/spreadsheetml/2006/main">
  <c r="G39" i="4" l="1"/>
  <c r="G40" i="4" s="1"/>
  <c r="D181" i="5" l="1"/>
  <c r="D182" i="5" s="1"/>
  <c r="E181" i="5"/>
  <c r="E182" i="5" s="1"/>
  <c r="F181" i="5"/>
  <c r="G181" i="5"/>
  <c r="G182" i="5" s="1"/>
  <c r="C181" i="5"/>
  <c r="D172" i="5"/>
  <c r="D173" i="5" s="1"/>
  <c r="E172" i="5"/>
  <c r="E173" i="5" s="1"/>
  <c r="F172" i="5"/>
  <c r="F173" i="5" s="1"/>
  <c r="G172" i="5"/>
  <c r="G173" i="5" s="1"/>
  <c r="C172" i="5"/>
  <c r="D163" i="5"/>
  <c r="D164" i="5" s="1"/>
  <c r="E163" i="5"/>
  <c r="E164" i="5" s="1"/>
  <c r="F163" i="5"/>
  <c r="F164" i="5" s="1"/>
  <c r="G163" i="5"/>
  <c r="G164" i="5" s="1"/>
  <c r="C163" i="5"/>
  <c r="D154" i="5"/>
  <c r="E154" i="5"/>
  <c r="F154" i="5"/>
  <c r="G154" i="5"/>
  <c r="C154" i="5"/>
  <c r="C147" i="5"/>
  <c r="D145" i="5"/>
  <c r="E145" i="5"/>
  <c r="F145" i="5"/>
  <c r="F146" i="5" s="1"/>
  <c r="G145" i="5"/>
  <c r="G146" i="5" s="1"/>
  <c r="C145" i="5"/>
  <c r="D136" i="5"/>
  <c r="D137" i="5" s="1"/>
  <c r="E136" i="5"/>
  <c r="E137" i="5" s="1"/>
  <c r="F136" i="5"/>
  <c r="G136" i="5"/>
  <c r="C136" i="5"/>
  <c r="D129" i="5"/>
  <c r="D130" i="5" s="1"/>
  <c r="E129" i="5"/>
  <c r="E130" i="5" s="1"/>
  <c r="F129" i="5"/>
  <c r="F130" i="5" s="1"/>
  <c r="G129" i="5"/>
  <c r="G130" i="5" s="1"/>
  <c r="C129" i="5"/>
  <c r="D121" i="5"/>
  <c r="D122" i="5" s="1"/>
  <c r="E121" i="5"/>
  <c r="E122" i="5" s="1"/>
  <c r="F121" i="5"/>
  <c r="F122" i="5" s="1"/>
  <c r="G121" i="5"/>
  <c r="G122" i="5" s="1"/>
  <c r="C121" i="5"/>
  <c r="D113" i="5"/>
  <c r="E113" i="5"/>
  <c r="F113" i="5"/>
  <c r="G113" i="5"/>
  <c r="C113" i="5"/>
  <c r="D104" i="5"/>
  <c r="D105" i="5" s="1"/>
  <c r="E104" i="5"/>
  <c r="E105" i="5" s="1"/>
  <c r="F104" i="5"/>
  <c r="F105" i="5" s="1"/>
  <c r="G104" i="5"/>
  <c r="G105" i="5" s="1"/>
  <c r="C104" i="5"/>
  <c r="D96" i="5"/>
  <c r="E96" i="5"/>
  <c r="E97" i="5" s="1"/>
  <c r="F96" i="5"/>
  <c r="F97" i="5" s="1"/>
  <c r="G96" i="5"/>
  <c r="G97" i="5" s="1"/>
  <c r="C96" i="5"/>
  <c r="C98" i="5" s="1"/>
  <c r="D88" i="5"/>
  <c r="D89" i="5" s="1"/>
  <c r="E88" i="5"/>
  <c r="E89" i="5" s="1"/>
  <c r="F88" i="5"/>
  <c r="F89" i="5" s="1"/>
  <c r="G88" i="5"/>
  <c r="G89" i="5" s="1"/>
  <c r="C88" i="5"/>
  <c r="D79" i="5"/>
  <c r="D80" i="5" s="1"/>
  <c r="E79" i="5"/>
  <c r="E80" i="5" s="1"/>
  <c r="F79" i="5"/>
  <c r="G79" i="5"/>
  <c r="C79" i="5"/>
  <c r="D70" i="5"/>
  <c r="D71" i="5" s="1"/>
  <c r="E70" i="5"/>
  <c r="E71" i="5" s="1"/>
  <c r="F70" i="5"/>
  <c r="F71" i="5" s="1"/>
  <c r="G70" i="5"/>
  <c r="G71" i="5" s="1"/>
  <c r="C70" i="5"/>
  <c r="C65" i="5"/>
  <c r="D63" i="5"/>
  <c r="E63" i="5"/>
  <c r="E64" i="5" s="1"/>
  <c r="F63" i="5"/>
  <c r="F64" i="5" s="1"/>
  <c r="G63" i="5"/>
  <c r="G64" i="5" s="1"/>
  <c r="C63" i="5"/>
  <c r="D54" i="5"/>
  <c r="D55" i="5" s="1"/>
  <c r="E54" i="5"/>
  <c r="E55" i="5" s="1"/>
  <c r="F54" i="5"/>
  <c r="F55" i="5" s="1"/>
  <c r="G54" i="5"/>
  <c r="G55" i="5" s="1"/>
  <c r="C54" i="5"/>
  <c r="D47" i="5"/>
  <c r="D48" i="5" s="1"/>
  <c r="E47" i="5"/>
  <c r="E48" i="5" s="1"/>
  <c r="F47" i="5"/>
  <c r="F48" i="5" s="1"/>
  <c r="G47" i="5"/>
  <c r="G48" i="5" s="1"/>
  <c r="C47" i="5"/>
  <c r="D39" i="5"/>
  <c r="D40" i="5" s="1"/>
  <c r="E39" i="5"/>
  <c r="E40" i="5" s="1"/>
  <c r="F39" i="5"/>
  <c r="G39" i="5"/>
  <c r="G40" i="5" s="1"/>
  <c r="C39" i="5"/>
  <c r="F115" i="5" l="1"/>
  <c r="F114" i="5"/>
  <c r="C183" i="5"/>
  <c r="C81" i="5"/>
  <c r="E115" i="5"/>
  <c r="E114" i="5"/>
  <c r="E212" i="5" s="1"/>
  <c r="E147" i="5"/>
  <c r="E146" i="5"/>
  <c r="F81" i="5"/>
  <c r="F80" i="5"/>
  <c r="D98" i="5"/>
  <c r="D97" i="5"/>
  <c r="G115" i="5"/>
  <c r="G114" i="5"/>
  <c r="G212" i="5" s="1"/>
  <c r="F147" i="5"/>
  <c r="F137" i="5"/>
  <c r="C131" i="5"/>
  <c r="F49" i="5"/>
  <c r="F40" i="5"/>
  <c r="D65" i="5"/>
  <c r="D64" i="5"/>
  <c r="G81" i="5"/>
  <c r="G80" i="5"/>
  <c r="C115" i="5"/>
  <c r="D115" i="5"/>
  <c r="D114" i="5"/>
  <c r="G147" i="5"/>
  <c r="G137" i="5"/>
  <c r="D147" i="5"/>
  <c r="D146" i="5"/>
  <c r="G165" i="5"/>
  <c r="F183" i="5"/>
  <c r="F182" i="5"/>
  <c r="G194" i="5"/>
  <c r="G199" i="5" s="1"/>
  <c r="G155" i="5"/>
  <c r="G211" i="5" s="1"/>
  <c r="F155" i="5"/>
  <c r="F211" i="5" s="1"/>
  <c r="F165" i="5"/>
  <c r="D165" i="5"/>
  <c r="D155" i="5"/>
  <c r="D211" i="5" s="1"/>
  <c r="C165" i="5"/>
  <c r="E165" i="5"/>
  <c r="E155" i="5"/>
  <c r="E211" i="5" s="1"/>
  <c r="E81" i="5"/>
  <c r="G131" i="5"/>
  <c r="D81" i="5"/>
  <c r="F131" i="5"/>
  <c r="C49" i="5"/>
  <c r="G98" i="5"/>
  <c r="F98" i="5"/>
  <c r="D131" i="5"/>
  <c r="E65" i="5"/>
  <c r="E98" i="5"/>
  <c r="G183" i="5"/>
  <c r="D183" i="5"/>
  <c r="E131" i="5"/>
  <c r="G49" i="5"/>
  <c r="D49" i="5"/>
  <c r="E183" i="5"/>
  <c r="G65" i="5"/>
  <c r="F65" i="5"/>
  <c r="E49" i="5"/>
  <c r="D30" i="5"/>
  <c r="E30" i="5"/>
  <c r="F30" i="5"/>
  <c r="G30" i="5"/>
  <c r="C30" i="5"/>
  <c r="C195" i="5" s="1"/>
  <c r="D21" i="5"/>
  <c r="D22" i="5" s="1"/>
  <c r="D205" i="5" s="1"/>
  <c r="E21" i="5"/>
  <c r="E22" i="5" s="1"/>
  <c r="E205" i="5" s="1"/>
  <c r="F21" i="5"/>
  <c r="F22" i="5" s="1"/>
  <c r="G21" i="5"/>
  <c r="G22" i="5" s="1"/>
  <c r="G205" i="5" s="1"/>
  <c r="C21" i="5"/>
  <c r="C32" i="5" s="1"/>
  <c r="E183" i="4"/>
  <c r="D181" i="4"/>
  <c r="E181" i="4"/>
  <c r="E182" i="4" s="1"/>
  <c r="F181" i="4"/>
  <c r="F182" i="4" s="1"/>
  <c r="G181" i="4"/>
  <c r="G182" i="4" s="1"/>
  <c r="C181" i="4"/>
  <c r="C183" i="4" s="1"/>
  <c r="D172" i="4"/>
  <c r="D173" i="4" s="1"/>
  <c r="E172" i="4"/>
  <c r="E173" i="4" s="1"/>
  <c r="F172" i="4"/>
  <c r="F173" i="4" s="1"/>
  <c r="G172" i="4"/>
  <c r="G173" i="4" s="1"/>
  <c r="C172" i="4"/>
  <c r="D163" i="4"/>
  <c r="D164" i="4" s="1"/>
  <c r="E163" i="4"/>
  <c r="E164" i="4" s="1"/>
  <c r="F163" i="4"/>
  <c r="F164" i="4" s="1"/>
  <c r="G163" i="4"/>
  <c r="G164" i="4" s="1"/>
  <c r="C163" i="4"/>
  <c r="D154" i="4"/>
  <c r="E154" i="4"/>
  <c r="F154" i="4"/>
  <c r="G154" i="4"/>
  <c r="C154" i="4"/>
  <c r="D145" i="4"/>
  <c r="E145" i="4"/>
  <c r="F145" i="4"/>
  <c r="F146" i="4" s="1"/>
  <c r="G145" i="4"/>
  <c r="C145" i="4"/>
  <c r="C147" i="4" s="1"/>
  <c r="D136" i="4"/>
  <c r="D137" i="4" s="1"/>
  <c r="E136" i="4"/>
  <c r="E137" i="4" s="1"/>
  <c r="F136" i="4"/>
  <c r="G136" i="4"/>
  <c r="G137" i="4" s="1"/>
  <c r="C136" i="4"/>
  <c r="D129" i="4"/>
  <c r="E129" i="4"/>
  <c r="F129" i="4"/>
  <c r="G129" i="4"/>
  <c r="C129" i="4"/>
  <c r="C131" i="4" s="1"/>
  <c r="D121" i="4"/>
  <c r="D122" i="4" s="1"/>
  <c r="E121" i="4"/>
  <c r="E122" i="4" s="1"/>
  <c r="F121" i="4"/>
  <c r="F122" i="4" s="1"/>
  <c r="G121" i="4"/>
  <c r="G122" i="4" s="1"/>
  <c r="C121" i="4"/>
  <c r="D113" i="4"/>
  <c r="E113" i="4"/>
  <c r="F113" i="4"/>
  <c r="G113" i="4"/>
  <c r="C113" i="4"/>
  <c r="G104" i="4"/>
  <c r="G105" i="4" s="1"/>
  <c r="F104" i="4"/>
  <c r="F105" i="4" s="1"/>
  <c r="E104" i="4"/>
  <c r="E105" i="4" s="1"/>
  <c r="D104" i="4"/>
  <c r="D105" i="4" s="1"/>
  <c r="C104" i="4"/>
  <c r="D96" i="4"/>
  <c r="E96" i="4"/>
  <c r="F96" i="4"/>
  <c r="G96" i="4"/>
  <c r="C96" i="4"/>
  <c r="C98" i="4" s="1"/>
  <c r="D88" i="4"/>
  <c r="D89" i="4" s="1"/>
  <c r="E88" i="4"/>
  <c r="E89" i="4" s="1"/>
  <c r="F88" i="4"/>
  <c r="F89" i="4" s="1"/>
  <c r="G88" i="4"/>
  <c r="G89" i="4" s="1"/>
  <c r="C88" i="4"/>
  <c r="D79" i="4"/>
  <c r="E79" i="4"/>
  <c r="F79" i="4"/>
  <c r="G79" i="4"/>
  <c r="G80" i="4" s="1"/>
  <c r="C79" i="4"/>
  <c r="C81" i="4" s="1"/>
  <c r="D70" i="4"/>
  <c r="D71" i="4" s="1"/>
  <c r="E70" i="4"/>
  <c r="E71" i="4" s="1"/>
  <c r="F70" i="4"/>
  <c r="F71" i="4" s="1"/>
  <c r="G70" i="4"/>
  <c r="G71" i="4" s="1"/>
  <c r="C70" i="4"/>
  <c r="D63" i="4"/>
  <c r="D64" i="4" s="1"/>
  <c r="E63" i="4"/>
  <c r="E64" i="4" s="1"/>
  <c r="F63" i="4"/>
  <c r="F64" i="4" s="1"/>
  <c r="G63" i="4"/>
  <c r="G64" i="4" s="1"/>
  <c r="C63" i="4"/>
  <c r="C65" i="4" s="1"/>
  <c r="D54" i="4"/>
  <c r="D55" i="4" s="1"/>
  <c r="E54" i="4"/>
  <c r="E55" i="4" s="1"/>
  <c r="F54" i="4"/>
  <c r="F55" i="4" s="1"/>
  <c r="G54" i="4"/>
  <c r="G55" i="4" s="1"/>
  <c r="C54" i="4"/>
  <c r="D47" i="4"/>
  <c r="E47" i="4"/>
  <c r="F47" i="4"/>
  <c r="G47" i="4"/>
  <c r="G48" i="4" s="1"/>
  <c r="C47" i="4"/>
  <c r="C49" i="4" s="1"/>
  <c r="D39" i="4"/>
  <c r="D40" i="4" s="1"/>
  <c r="E39" i="4"/>
  <c r="E40" i="4" s="1"/>
  <c r="F39" i="4"/>
  <c r="F40" i="4" s="1"/>
  <c r="C39" i="4"/>
  <c r="C32" i="4"/>
  <c r="D30" i="4"/>
  <c r="D31" i="4" s="1"/>
  <c r="E30" i="4"/>
  <c r="F30" i="4"/>
  <c r="G30" i="4"/>
  <c r="C30" i="4"/>
  <c r="D21" i="4"/>
  <c r="D22" i="4" s="1"/>
  <c r="E21" i="4"/>
  <c r="E22" i="4" s="1"/>
  <c r="E205" i="4" s="1"/>
  <c r="F21" i="4"/>
  <c r="F22" i="4" s="1"/>
  <c r="F205" i="4" s="1"/>
  <c r="G21" i="4"/>
  <c r="G22" i="4" s="1"/>
  <c r="C21" i="4"/>
  <c r="E49" i="4" l="1"/>
  <c r="E48" i="4"/>
  <c r="D81" i="4"/>
  <c r="D80" i="4"/>
  <c r="D98" i="4"/>
  <c r="D97" i="4"/>
  <c r="G115" i="4"/>
  <c r="G114" i="4"/>
  <c r="D147" i="4"/>
  <c r="D146" i="4"/>
  <c r="D131" i="4"/>
  <c r="D130" i="4"/>
  <c r="G147" i="4"/>
  <c r="G146" i="4"/>
  <c r="D212" i="5"/>
  <c r="C194" i="5"/>
  <c r="D205" i="4"/>
  <c r="E32" i="4"/>
  <c r="E195" i="4"/>
  <c r="E200" i="4" s="1"/>
  <c r="E31" i="4"/>
  <c r="F81" i="4"/>
  <c r="F80" i="4"/>
  <c r="G81" i="4"/>
  <c r="F98" i="4"/>
  <c r="F97" i="4"/>
  <c r="E115" i="4"/>
  <c r="E114" i="4"/>
  <c r="G131" i="4"/>
  <c r="G130" i="4"/>
  <c r="G183" i="4"/>
  <c r="D32" i="5"/>
  <c r="D184" i="5" s="1"/>
  <c r="D185" i="5" s="1"/>
  <c r="D31" i="5"/>
  <c r="D206" i="5" s="1"/>
  <c r="D195" i="5"/>
  <c r="D200" i="5" s="1"/>
  <c r="D194" i="5"/>
  <c r="D199" i="5" s="1"/>
  <c r="F212" i="5"/>
  <c r="G32" i="4"/>
  <c r="G31" i="4"/>
  <c r="G195" i="4"/>
  <c r="G200" i="4" s="1"/>
  <c r="E131" i="4"/>
  <c r="E130" i="4"/>
  <c r="F32" i="5"/>
  <c r="F195" i="5"/>
  <c r="F200" i="5" s="1"/>
  <c r="F31" i="5"/>
  <c r="F206" i="5" s="1"/>
  <c r="F32" i="4"/>
  <c r="F31" i="4"/>
  <c r="F195" i="4"/>
  <c r="F200" i="4" s="1"/>
  <c r="D49" i="4"/>
  <c r="D48" i="4"/>
  <c r="D206" i="4" s="1"/>
  <c r="G98" i="4"/>
  <c r="G97" i="4"/>
  <c r="F115" i="4"/>
  <c r="F114" i="4"/>
  <c r="F212" i="4" s="1"/>
  <c r="F147" i="4"/>
  <c r="F137" i="4"/>
  <c r="C194" i="4"/>
  <c r="C184" i="5"/>
  <c r="C185" i="5" s="1"/>
  <c r="E32" i="5"/>
  <c r="E31" i="5"/>
  <c r="E206" i="5" s="1"/>
  <c r="E195" i="5"/>
  <c r="E200" i="5" s="1"/>
  <c r="G205" i="4"/>
  <c r="C195" i="4"/>
  <c r="F49" i="4"/>
  <c r="F48" i="4"/>
  <c r="G49" i="4"/>
  <c r="E81" i="4"/>
  <c r="E80" i="4"/>
  <c r="E98" i="4"/>
  <c r="E97" i="4"/>
  <c r="C115" i="4"/>
  <c r="D115" i="4"/>
  <c r="D114" i="4"/>
  <c r="F131" i="4"/>
  <c r="F130" i="4"/>
  <c r="E146" i="4"/>
  <c r="E147" i="4"/>
  <c r="E184" i="4" s="1"/>
  <c r="E185" i="4" s="1"/>
  <c r="F183" i="4"/>
  <c r="F205" i="5"/>
  <c r="E194" i="5"/>
  <c r="E199" i="5" s="1"/>
  <c r="F194" i="5"/>
  <c r="F199" i="5" s="1"/>
  <c r="G195" i="5"/>
  <c r="G200" i="5" s="1"/>
  <c r="G31" i="5"/>
  <c r="G206" i="5" s="1"/>
  <c r="D182" i="4"/>
  <c r="D195" i="4"/>
  <c r="D200" i="4" s="1"/>
  <c r="D183" i="4"/>
  <c r="F194" i="4"/>
  <c r="F199" i="4" s="1"/>
  <c r="F155" i="4"/>
  <c r="F211" i="4" s="1"/>
  <c r="C165" i="4"/>
  <c r="C184" i="4" s="1"/>
  <c r="C185" i="4" s="1"/>
  <c r="G194" i="4"/>
  <c r="G199" i="4" s="1"/>
  <c r="G155" i="4"/>
  <c r="G211" i="4" s="1"/>
  <c r="E155" i="4"/>
  <c r="E211" i="4" s="1"/>
  <c r="E194" i="4"/>
  <c r="E199" i="4" s="1"/>
  <c r="G165" i="4"/>
  <c r="D155" i="4"/>
  <c r="D211" i="4" s="1"/>
  <c r="D194" i="4"/>
  <c r="D199" i="4" s="1"/>
  <c r="F165" i="4"/>
  <c r="F184" i="4" s="1"/>
  <c r="F185" i="4" s="1"/>
  <c r="E165" i="4"/>
  <c r="D165" i="4"/>
  <c r="F184" i="5"/>
  <c r="F185" i="5" s="1"/>
  <c r="G32" i="5"/>
  <c r="G184" i="5" s="1"/>
  <c r="G185" i="5" s="1"/>
  <c r="D32" i="4"/>
  <c r="E184" i="5"/>
  <c r="E185" i="5" s="1"/>
  <c r="D212" i="4" l="1"/>
  <c r="E212" i="4"/>
  <c r="G184" i="4"/>
  <c r="G185" i="4" s="1"/>
  <c r="D184" i="4"/>
  <c r="D185" i="4" s="1"/>
  <c r="F206" i="4"/>
  <c r="G206" i="4"/>
  <c r="E206" i="4"/>
  <c r="G212" i="4"/>
</calcChain>
</file>

<file path=xl/sharedStrings.xml><?xml version="1.0" encoding="utf-8"?>
<sst xmlns="http://schemas.openxmlformats.org/spreadsheetml/2006/main" count="722" uniqueCount="168">
  <si>
    <t>Прием пищи</t>
  </si>
  <si>
    <t>Наименование блюда</t>
  </si>
  <si>
    <t>№ рецептуры</t>
  </si>
  <si>
    <t>Вес блюда</t>
  </si>
  <si>
    <t>Возрастная категория:</t>
  </si>
  <si>
    <t>Пищевые вещества</t>
  </si>
  <si>
    <t>Энергетическая ценность</t>
  </si>
  <si>
    <t>Белки</t>
  </si>
  <si>
    <t>Жиры</t>
  </si>
  <si>
    <t>Углеводы</t>
  </si>
  <si>
    <t>Меню приготавливаемых блюд</t>
  </si>
  <si>
    <t>7-11 лет</t>
  </si>
  <si>
    <t>День 1</t>
  </si>
  <si>
    <t>ЗАВТРАК</t>
  </si>
  <si>
    <t>Каша вязкая молочная овсяная</t>
  </si>
  <si>
    <t>Яйцо вареное</t>
  </si>
  <si>
    <t>б/н</t>
  </si>
  <si>
    <t>Батон нарезной</t>
  </si>
  <si>
    <t>Чай с лимоном и сахаром</t>
  </si>
  <si>
    <t>ИТОГО ЗА ЗАВТРАК</t>
  </si>
  <si>
    <t>ОБЕД</t>
  </si>
  <si>
    <t>Салат из белокочанной капусты с морковью</t>
  </si>
  <si>
    <t>Рассольник ленинградский</t>
  </si>
  <si>
    <t>Биточек из курицы</t>
  </si>
  <si>
    <t>Макароны отварные</t>
  </si>
  <si>
    <t>Компот из ягод</t>
  </si>
  <si>
    <t>Хлеб ржаной</t>
  </si>
  <si>
    <t>Хлеб пшеничный витаминизированный</t>
  </si>
  <si>
    <t>ИТОГО ЗА ОБЕД</t>
  </si>
  <si>
    <t>ИТОГО ЗА ДЕНЬ:</t>
  </si>
  <si>
    <t>День 2</t>
  </si>
  <si>
    <t>Запеканка из творога</t>
  </si>
  <si>
    <t>Соус ягодный</t>
  </si>
  <si>
    <t>Фрукт свежий , сезонный</t>
  </si>
  <si>
    <t>Чай с сахаром</t>
  </si>
  <si>
    <t>Огурцы соленые</t>
  </si>
  <si>
    <t>Борщ с капустой и картофелем на курином бульоне</t>
  </si>
  <si>
    <t>Плов с курицей</t>
  </si>
  <si>
    <t>Компот из смеси сухофруктов</t>
  </si>
  <si>
    <t>День 3</t>
  </si>
  <si>
    <t>Каша жидкая молочная рисовая</t>
  </si>
  <si>
    <t>Булочка школьная</t>
  </si>
  <si>
    <t>Чай зелёный с сахаром</t>
  </si>
  <si>
    <t>Свекла отварная дольками</t>
  </si>
  <si>
    <t>Котлета рыбная (минтай)</t>
  </si>
  <si>
    <t>Картофель отварной с маслом сливочным</t>
  </si>
  <si>
    <t>Компот из яблок и ягод</t>
  </si>
  <si>
    <t>День 4</t>
  </si>
  <si>
    <t>Макароны отварные с сыром</t>
  </si>
  <si>
    <t>Морковь отварная</t>
  </si>
  <si>
    <t>Свекольник</t>
  </si>
  <si>
    <t>Гуляш из отварного мяса</t>
  </si>
  <si>
    <t>Каша гречневая рассыпчатая</t>
  </si>
  <si>
    <t>Напиток из шиповника</t>
  </si>
  <si>
    <t>День 5</t>
  </si>
  <si>
    <t>Каша "Дружба"</t>
  </si>
  <si>
    <t>Джем фруктовый</t>
  </si>
  <si>
    <t>Икра кабачковая (промышленного производства)</t>
  </si>
  <si>
    <t>Суп картофельный с горохом на курином бульоне</t>
  </si>
  <si>
    <t>Рагу из курицы</t>
  </si>
  <si>
    <t>День 6</t>
  </si>
  <si>
    <t>Каша вязкая молочная пшенная</t>
  </si>
  <si>
    <t>Печенье</t>
  </si>
  <si>
    <t>Морковь отварная дольками</t>
  </si>
  <si>
    <t>Котлеты из курицы</t>
  </si>
  <si>
    <t>День 7</t>
  </si>
  <si>
    <t>Омлет с зеленым горошком</t>
  </si>
  <si>
    <t>Суп картофельный с макаронными изделиями на курином бульоне</t>
  </si>
  <si>
    <t>День 8</t>
  </si>
  <si>
    <t>Каша вязкая молочная пшеничная</t>
  </si>
  <si>
    <t>Щи из свежей капусты вегетарианские</t>
  </si>
  <si>
    <t>Рыба тушеная в томате с овощами (минтай)</t>
  </si>
  <si>
    <t>Картофельное пюре</t>
  </si>
  <si>
    <t>День 9</t>
  </si>
  <si>
    <t>Салат из белокочанной капусты</t>
  </si>
  <si>
    <t>Курица тушеная с морковью</t>
  </si>
  <si>
    <t>День 10</t>
  </si>
  <si>
    <t>Суп молочный с макаронными изделиями</t>
  </si>
  <si>
    <t>Голубцы ленивые</t>
  </si>
  <si>
    <t>ИТОГО ЗА ВЕСЬ ПЕРИОД:</t>
  </si>
  <si>
    <t>СРЕДНЕЕ ЗНАЧЕНИЕ ЗА ПЕРИОД:</t>
  </si>
  <si>
    <t>СОГЛАСОВАНО</t>
  </si>
  <si>
    <t>(должность)</t>
  </si>
  <si>
    <t>(ФИО)</t>
  </si>
  <si>
    <t>(дата)</t>
  </si>
  <si>
    <t>УТВЕРЖДАЮ</t>
  </si>
  <si>
    <t>12 лет и старше</t>
  </si>
  <si>
    <t xml:space="preserve">Суп картофельный с макаронными изделиями </t>
  </si>
  <si>
    <t>Суп картофельный с макаронными изделиями</t>
  </si>
  <si>
    <t xml:space="preserve">Сыр </t>
  </si>
  <si>
    <t>Сыр</t>
  </si>
  <si>
    <t>% ОТ СУТОЧНОЙ ПОТРЕБНОСТИ В ПИЩЕВЫХ ВЕЩЕСТВАХ И ЭНЕРГИИ</t>
  </si>
  <si>
    <t>Норма среднее значение СанПиН 2.3/2.4.3590-20 Приложение N 10 Таблица 1, Таблица 3</t>
  </si>
  <si>
    <t xml:space="preserve">Выход, гр </t>
  </si>
  <si>
    <t>завтрак</t>
  </si>
  <si>
    <t>15,4-19,25</t>
  </si>
  <si>
    <t>470-587,5</t>
  </si>
  <si>
    <t xml:space="preserve">обед </t>
  </si>
  <si>
    <t>23,1-26,95</t>
  </si>
  <si>
    <t>705-822,5</t>
  </si>
  <si>
    <t>15,8-19,75</t>
  </si>
  <si>
    <t>67-83,75</t>
  </si>
  <si>
    <t>23,7-27,65</t>
  </si>
  <si>
    <t>100,5-117,25</t>
  </si>
  <si>
    <t xml:space="preserve">Фактическое среднее значение по меню </t>
  </si>
  <si>
    <t>Завтрак</t>
  </si>
  <si>
    <t>Обед</t>
  </si>
  <si>
    <t>СРЕДНИЙ % ОТ СУТОЧНОЙ ПОТРЕБНОСТИ В ПИЩЕВЫХ ВЕЩЕСТВАХ И ЭНЕРГИИ ЗА 10 ДНЕЙ</t>
  </si>
  <si>
    <t>Неделя 1</t>
  </si>
  <si>
    <t>СРЕДНИЙ % ОТ СУТОЧНОЙ ПОТРЕБНОСТИ В ПИЩЕВЫХ ВЕЩЕСТВАХ И ЭНЕРГИИ</t>
  </si>
  <si>
    <t>Неделя 2</t>
  </si>
  <si>
    <t>18-22,5</t>
  </si>
  <si>
    <t>27-31,5</t>
  </si>
  <si>
    <t>18,4-23</t>
  </si>
  <si>
    <t>76,6-95,75</t>
  </si>
  <si>
    <t>544-680</t>
  </si>
  <si>
    <t>27,6-32,2</t>
  </si>
  <si>
    <t>114,9-134,05</t>
  </si>
  <si>
    <t>816-952</t>
  </si>
  <si>
    <t>54-9к-20</t>
  </si>
  <si>
    <t>54-1з-20</t>
  </si>
  <si>
    <t>54-6о-20</t>
  </si>
  <si>
    <t>54-3гн-20</t>
  </si>
  <si>
    <t>54-8з-20</t>
  </si>
  <si>
    <t>54-3с-20</t>
  </si>
  <si>
    <t>54-23м-20</t>
  </si>
  <si>
    <t>54-1г-20</t>
  </si>
  <si>
    <t>54-6хн-20,1</t>
  </si>
  <si>
    <t>54-1т-20</t>
  </si>
  <si>
    <t>54-10с-20.1</t>
  </si>
  <si>
    <t>54-2гн-20</t>
  </si>
  <si>
    <t>54-2c-20.1</t>
  </si>
  <si>
    <t>54-12м-20</t>
  </si>
  <si>
    <t>54-1хн-20</t>
  </si>
  <si>
    <t>54-21к-20</t>
  </si>
  <si>
    <t>54-9в-20</t>
  </si>
  <si>
    <t>54-2гн-20.1</t>
  </si>
  <si>
    <t>54-28з</t>
  </si>
  <si>
    <t>54-7с-20</t>
  </si>
  <si>
    <t>54-3р-20</t>
  </si>
  <si>
    <t>54-5хн-20.1</t>
  </si>
  <si>
    <t>54-3г-20</t>
  </si>
  <si>
    <t>стр. 562</t>
  </si>
  <si>
    <t>54-18с.1</t>
  </si>
  <si>
    <t>54-2м-20.1</t>
  </si>
  <si>
    <t>54-4г-20</t>
  </si>
  <si>
    <t>54-13хн-20</t>
  </si>
  <si>
    <t>54-16к-20</t>
  </si>
  <si>
    <t>54-8с-20.1</t>
  </si>
  <si>
    <t>54-22м-20</t>
  </si>
  <si>
    <t>54-6к-20</t>
  </si>
  <si>
    <t>54-27з</t>
  </si>
  <si>
    <t>54-5м-20</t>
  </si>
  <si>
    <t>54-2о-20</t>
  </si>
  <si>
    <t>54-7с-20.1</t>
  </si>
  <si>
    <t>54-13к-20</t>
  </si>
  <si>
    <t>54-13с-20</t>
  </si>
  <si>
    <t>54-11р-20</t>
  </si>
  <si>
    <t>54-11г-20</t>
  </si>
  <si>
    <t>54-7з-20</t>
  </si>
  <si>
    <t>54-25м-20</t>
  </si>
  <si>
    <t>54-19к-20</t>
  </si>
  <si>
    <t>54-3м-20</t>
  </si>
  <si>
    <t>Директор школы</t>
  </si>
  <si>
    <t xml:space="preserve">   Директор школы</t>
  </si>
  <si>
    <t>С.А. Юркина</t>
  </si>
  <si>
    <t>Приказ № 1 от 12.01.2026</t>
  </si>
  <si>
    <t>Приказ №1 от 12.01.2026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</si>
</sst>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5" x14ac:knownFonts="1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i/>
      <sz val="6"/>
      <name val="Arial Cyr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9" xfId="0" applyFont="1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165" fontId="1" fillId="0" borderId="19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wrapText="1"/>
    </xf>
    <xf numFmtId="0" fontId="0" fillId="0" borderId="4" xfId="0" applyFill="1" applyBorder="1" applyAlignment="1">
      <alignment horizontal="center"/>
    </xf>
    <xf numFmtId="2" fontId="1" fillId="0" borderId="7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wrapText="1"/>
    </xf>
    <xf numFmtId="0" fontId="0" fillId="0" borderId="18" xfId="0" applyFill="1" applyBorder="1" applyAlignment="1">
      <alignment horizontal="right" wrapText="1"/>
    </xf>
    <xf numFmtId="0" fontId="0" fillId="0" borderId="9" xfId="0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right" wrapText="1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16" xfId="0" applyFill="1" applyBorder="1" applyAlignment="1">
      <alignment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wrapText="1"/>
    </xf>
    <xf numFmtId="165" fontId="0" fillId="0" borderId="9" xfId="0" applyNumberFormat="1" applyFill="1" applyBorder="1" applyAlignment="1">
      <alignment horizontal="center"/>
    </xf>
    <xf numFmtId="165" fontId="0" fillId="0" borderId="19" xfId="0" applyNumberFormat="1" applyFill="1" applyBorder="1" applyAlignment="1">
      <alignment horizontal="center"/>
    </xf>
    <xf numFmtId="0" fontId="0" fillId="0" borderId="20" xfId="0" applyFill="1" applyBorder="1" applyAlignment="1">
      <alignment wrapText="1"/>
    </xf>
    <xf numFmtId="165" fontId="0" fillId="0" borderId="1" xfId="0" applyNumberFormat="1" applyFill="1" applyBorder="1" applyAlignment="1">
      <alignment horizontal="center"/>
    </xf>
    <xf numFmtId="165" fontId="0" fillId="0" borderId="21" xfId="0" applyNumberFormat="1" applyFill="1" applyBorder="1" applyAlignment="1">
      <alignment horizontal="center"/>
    </xf>
    <xf numFmtId="1" fontId="0" fillId="0" borderId="9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5" fontId="0" fillId="0" borderId="4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0" fontId="0" fillId="0" borderId="29" xfId="0" applyFill="1" applyBorder="1" applyAlignment="1">
      <alignment wrapText="1"/>
    </xf>
    <xf numFmtId="0" fontId="0" fillId="0" borderId="30" xfId="0" applyFill="1" applyBorder="1" applyAlignment="1">
      <alignment horizontal="center"/>
    </xf>
    <xf numFmtId="2" fontId="0" fillId="0" borderId="30" xfId="0" applyNumberFormat="1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2" fontId="1" fillId="0" borderId="9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wrapText="1"/>
    </xf>
    <xf numFmtId="10" fontId="0" fillId="0" borderId="9" xfId="0" applyNumberFormat="1" applyFill="1" applyBorder="1" applyAlignment="1">
      <alignment horizontal="center"/>
    </xf>
    <xf numFmtId="10" fontId="0" fillId="0" borderId="19" xfId="0" applyNumberFormat="1" applyFill="1" applyBorder="1" applyAlignment="1">
      <alignment horizontal="center"/>
    </xf>
    <xf numFmtId="10" fontId="0" fillId="0" borderId="1" xfId="0" applyNumberFormat="1" applyFill="1" applyBorder="1" applyAlignment="1">
      <alignment horizontal="center"/>
    </xf>
    <xf numFmtId="10" fontId="0" fillId="0" borderId="21" xfId="0" applyNumberFormat="1" applyFill="1" applyBorder="1" applyAlignment="1">
      <alignment horizontal="center"/>
    </xf>
    <xf numFmtId="0" fontId="0" fillId="0" borderId="0" xfId="0" applyFill="1" applyAlignment="1">
      <alignment horizontal="left" vertical="top"/>
    </xf>
    <xf numFmtId="0" fontId="3" fillId="0" borderId="0" xfId="0" applyFont="1" applyFill="1" applyAlignment="1">
      <alignment horizontal="right" wrapText="1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4" fillId="0" borderId="15" xfId="0" applyFont="1" applyFill="1" applyBorder="1" applyAlignment="1">
      <alignment horizontal="right" wrapText="1"/>
    </xf>
    <xf numFmtId="0" fontId="4" fillId="0" borderId="15" xfId="0" applyFont="1" applyFill="1" applyBorder="1" applyAlignment="1">
      <alignment horizontal="right"/>
    </xf>
    <xf numFmtId="0" fontId="4" fillId="0" borderId="24" xfId="0" applyFont="1" applyFill="1" applyBorder="1" applyAlignment="1">
      <alignment horizontal="right" wrapText="1"/>
    </xf>
    <xf numFmtId="2" fontId="0" fillId="0" borderId="24" xfId="0" applyNumberFormat="1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4" fillId="0" borderId="24" xfId="0" applyFont="1" applyFill="1" applyBorder="1" applyAlignment="1">
      <alignment horizontal="right"/>
    </xf>
    <xf numFmtId="0" fontId="4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right"/>
    </xf>
    <xf numFmtId="0" fontId="0" fillId="0" borderId="0" xfId="0" applyFill="1" applyAlignment="1">
      <alignment vertical="center" wrapText="1"/>
    </xf>
    <xf numFmtId="1" fontId="1" fillId="0" borderId="0" xfId="0" applyNumberFormat="1" applyFont="1" applyFill="1" applyAlignment="1">
      <alignment horizontal="left" vertical="top" wrapText="1"/>
    </xf>
    <xf numFmtId="1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1" fontId="0" fillId="0" borderId="0" xfId="0" applyNumberFormat="1" applyFill="1" applyAlignment="1">
      <alignment horizontal="left" vertical="top" wrapText="1"/>
    </xf>
    <xf numFmtId="0" fontId="1" fillId="0" borderId="0" xfId="0" applyFont="1" applyFill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/>
    <xf numFmtId="0" fontId="0" fillId="0" borderId="9" xfId="0" applyFill="1" applyBorder="1" applyAlignment="1">
      <alignment wrapText="1"/>
    </xf>
    <xf numFmtId="0" fontId="0" fillId="0" borderId="9" xfId="0" applyNumberFormat="1" applyFill="1" applyBorder="1" applyAlignment="1">
      <alignment horizontal="center"/>
    </xf>
    <xf numFmtId="0" fontId="0" fillId="0" borderId="19" xfId="0" applyNumberForma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2" fontId="1" fillId="0" borderId="10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2" fontId="1" fillId="0" borderId="0" xfId="0" applyNumberFormat="1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" fillId="0" borderId="18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1" fillId="0" borderId="25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0" xfId="0" applyFont="1" applyFill="1" applyAlignment="1">
      <alignment horizontal="left" vertical="top" wrapText="1"/>
    </xf>
    <xf numFmtId="0" fontId="1" fillId="0" borderId="22" xfId="0" applyFont="1" applyFill="1" applyBorder="1" applyAlignment="1">
      <alignment horizontal="left" vertical="top"/>
    </xf>
    <xf numFmtId="0" fontId="1" fillId="0" borderId="10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17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1" fillId="0" borderId="27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 wrapText="1"/>
    </xf>
    <xf numFmtId="1" fontId="0" fillId="0" borderId="0" xfId="0" applyNumberFormat="1" applyFill="1" applyAlignment="1">
      <alignment horizontal="center" vertical="center" wrapText="1"/>
    </xf>
    <xf numFmtId="0" fontId="1" fillId="0" borderId="16" xfId="0" applyFont="1" applyFill="1" applyBorder="1"/>
    <xf numFmtId="0" fontId="1" fillId="0" borderId="4" xfId="0" applyFont="1" applyFill="1" applyBorder="1"/>
    <xf numFmtId="0" fontId="1" fillId="0" borderId="17" xfId="0" applyFont="1" applyFill="1" applyBorder="1"/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left" vertical="top" wrapText="1"/>
    </xf>
    <xf numFmtId="1" fontId="1" fillId="0" borderId="12" xfId="0" applyNumberFormat="1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2" fontId="0" fillId="0" borderId="32" xfId="0" applyNumberFormat="1" applyFill="1" applyBorder="1" applyAlignment="1">
      <alignment horizontal="center"/>
    </xf>
    <xf numFmtId="2" fontId="0" fillId="0" borderId="24" xfId="0" applyNumberFormat="1" applyFill="1" applyBorder="1" applyAlignment="1">
      <alignment horizontal="center"/>
    </xf>
    <xf numFmtId="2" fontId="0" fillId="0" borderId="32" xfId="0" applyNumberFormat="1" applyFill="1" applyBorder="1" applyAlignment="1">
      <alignment horizontal="left"/>
    </xf>
    <xf numFmtId="2" fontId="0" fillId="0" borderId="24" xfId="0" applyNumberForma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2"/>
  <sheetViews>
    <sheetView tabSelected="1" zoomScale="90" zoomScaleNormal="90" workbookViewId="0">
      <selection activeCell="G6" sqref="G6"/>
    </sheetView>
  </sheetViews>
  <sheetFormatPr defaultRowHeight="12.75" x14ac:dyDescent="0.2"/>
  <cols>
    <col min="1" max="1" width="14" style="41" customWidth="1"/>
    <col min="2" max="2" width="45.5703125" style="83" customWidth="1"/>
    <col min="3" max="3" width="10.7109375" style="43" customWidth="1"/>
    <col min="4" max="5" width="10.7109375" style="44" customWidth="1"/>
    <col min="6" max="6" width="11.5703125" style="44" customWidth="1"/>
    <col min="7" max="7" width="17" style="43" customWidth="1"/>
    <col min="8" max="8" width="15.7109375" style="43" customWidth="1"/>
    <col min="9" max="11" width="7.7109375" style="46" customWidth="1"/>
    <col min="12" max="16384" width="9.140625" style="46"/>
  </cols>
  <sheetData>
    <row r="1" spans="1:8" x14ac:dyDescent="0.2">
      <c r="B1" s="42" t="s">
        <v>81</v>
      </c>
      <c r="H1" s="45" t="s">
        <v>85</v>
      </c>
    </row>
    <row r="2" spans="1:8" x14ac:dyDescent="0.2">
      <c r="B2" s="47"/>
      <c r="F2" s="116" t="s">
        <v>164</v>
      </c>
      <c r="G2" s="116"/>
      <c r="H2" s="48" t="s">
        <v>165</v>
      </c>
    </row>
    <row r="3" spans="1:8" x14ac:dyDescent="0.2">
      <c r="B3" s="49" t="s">
        <v>82</v>
      </c>
      <c r="F3" s="117" t="s">
        <v>166</v>
      </c>
      <c r="G3" s="117"/>
      <c r="H3" s="50"/>
    </row>
    <row r="4" spans="1:8" x14ac:dyDescent="0.2">
      <c r="B4" s="51" t="s">
        <v>83</v>
      </c>
      <c r="F4" s="52"/>
      <c r="G4" s="53"/>
      <c r="H4" s="54"/>
    </row>
    <row r="5" spans="1:8" x14ac:dyDescent="0.2">
      <c r="B5" s="55" t="s">
        <v>84</v>
      </c>
      <c r="H5" s="56"/>
    </row>
    <row r="9" spans="1:8" s="57" customFormat="1" x14ac:dyDescent="0.2">
      <c r="A9" s="102" t="s">
        <v>10</v>
      </c>
      <c r="B9" s="103"/>
      <c r="C9" s="103"/>
      <c r="D9" s="103"/>
      <c r="E9" s="103"/>
      <c r="F9" s="103"/>
      <c r="G9" s="103"/>
      <c r="H9" s="103"/>
    </row>
    <row r="10" spans="1:8" s="57" customFormat="1" x14ac:dyDescent="0.2">
      <c r="A10" s="58"/>
      <c r="C10" s="59"/>
      <c r="D10" s="60"/>
      <c r="E10" s="60"/>
      <c r="F10" s="60"/>
      <c r="G10" s="61"/>
      <c r="H10" s="61"/>
    </row>
    <row r="11" spans="1:8" s="57" customFormat="1" ht="25.5" x14ac:dyDescent="0.2">
      <c r="A11" s="58" t="s">
        <v>4</v>
      </c>
      <c r="B11" s="57" t="s">
        <v>11</v>
      </c>
      <c r="C11" s="59"/>
      <c r="D11" s="60"/>
      <c r="E11" s="60"/>
      <c r="F11" s="60"/>
      <c r="G11" s="61"/>
      <c r="H11" s="61"/>
    </row>
    <row r="12" spans="1:8" s="57" customFormat="1" ht="13.5" thickBot="1" x14ac:dyDescent="0.25">
      <c r="A12" s="62"/>
      <c r="C12" s="59"/>
      <c r="D12" s="60"/>
      <c r="E12" s="60"/>
      <c r="F12" s="60"/>
      <c r="G12" s="61"/>
      <c r="H12" s="61"/>
    </row>
    <row r="13" spans="1:8" s="63" customFormat="1" ht="33" customHeight="1" x14ac:dyDescent="0.2">
      <c r="A13" s="110" t="s">
        <v>0</v>
      </c>
      <c r="B13" s="112" t="s">
        <v>1</v>
      </c>
      <c r="C13" s="114" t="s">
        <v>3</v>
      </c>
      <c r="D13" s="107" t="s">
        <v>5</v>
      </c>
      <c r="E13" s="107"/>
      <c r="F13" s="107"/>
      <c r="G13" s="108" t="s">
        <v>6</v>
      </c>
      <c r="H13" s="100" t="s">
        <v>2</v>
      </c>
    </row>
    <row r="14" spans="1:8" s="65" customFormat="1" ht="13.5" thickBot="1" x14ac:dyDescent="0.25">
      <c r="A14" s="111"/>
      <c r="B14" s="113"/>
      <c r="C14" s="115"/>
      <c r="D14" s="64" t="s">
        <v>7</v>
      </c>
      <c r="E14" s="64" t="s">
        <v>8</v>
      </c>
      <c r="F14" s="64" t="s">
        <v>9</v>
      </c>
      <c r="G14" s="109"/>
      <c r="H14" s="101"/>
    </row>
    <row r="15" spans="1:8" s="66" customFormat="1" x14ac:dyDescent="0.2">
      <c r="A15" s="104" t="s">
        <v>12</v>
      </c>
      <c r="B15" s="105"/>
      <c r="C15" s="105"/>
      <c r="D15" s="105"/>
      <c r="E15" s="105"/>
      <c r="F15" s="105"/>
      <c r="G15" s="105"/>
      <c r="H15" s="106"/>
    </row>
    <row r="16" spans="1:8" x14ac:dyDescent="0.2">
      <c r="A16" s="84" t="s">
        <v>13</v>
      </c>
      <c r="B16" s="67" t="s">
        <v>14</v>
      </c>
      <c r="C16" s="68">
        <v>200</v>
      </c>
      <c r="D16" s="10">
        <v>7.16</v>
      </c>
      <c r="E16" s="10">
        <v>11.18</v>
      </c>
      <c r="F16" s="10">
        <v>37.58</v>
      </c>
      <c r="G16" s="9">
        <v>287.64</v>
      </c>
      <c r="H16" s="69" t="s">
        <v>119</v>
      </c>
    </row>
    <row r="17" spans="1:8" x14ac:dyDescent="0.2">
      <c r="A17" s="84"/>
      <c r="B17" s="67" t="s">
        <v>90</v>
      </c>
      <c r="C17" s="68">
        <v>10</v>
      </c>
      <c r="D17" s="10">
        <v>2.33</v>
      </c>
      <c r="E17" s="10">
        <v>2.93</v>
      </c>
      <c r="F17" s="10">
        <v>0</v>
      </c>
      <c r="G17" s="9">
        <v>35.799999999999997</v>
      </c>
      <c r="H17" s="69" t="s">
        <v>120</v>
      </c>
    </row>
    <row r="18" spans="1:8" x14ac:dyDescent="0.2">
      <c r="A18" s="84"/>
      <c r="B18" s="67" t="s">
        <v>15</v>
      </c>
      <c r="C18" s="68">
        <v>40</v>
      </c>
      <c r="D18" s="10">
        <v>4.8</v>
      </c>
      <c r="E18" s="10">
        <v>4</v>
      </c>
      <c r="F18" s="10">
        <v>0.3</v>
      </c>
      <c r="G18" s="9">
        <v>56.6</v>
      </c>
      <c r="H18" s="69" t="s">
        <v>121</v>
      </c>
    </row>
    <row r="19" spans="1:8" x14ac:dyDescent="0.2">
      <c r="A19" s="84"/>
      <c r="B19" s="67" t="s">
        <v>17</v>
      </c>
      <c r="C19" s="68">
        <v>50</v>
      </c>
      <c r="D19" s="10">
        <v>3.75</v>
      </c>
      <c r="E19" s="10">
        <v>1.3</v>
      </c>
      <c r="F19" s="10">
        <v>25.7</v>
      </c>
      <c r="G19" s="9">
        <v>128</v>
      </c>
      <c r="H19" s="11" t="s">
        <v>16</v>
      </c>
    </row>
    <row r="20" spans="1:8" x14ac:dyDescent="0.2">
      <c r="A20" s="84"/>
      <c r="B20" s="67" t="s">
        <v>18</v>
      </c>
      <c r="C20" s="68">
        <v>200</v>
      </c>
      <c r="D20" s="10">
        <v>0.26</v>
      </c>
      <c r="E20" s="10">
        <v>0</v>
      </c>
      <c r="F20" s="10">
        <v>7.24</v>
      </c>
      <c r="G20" s="9">
        <v>30.82</v>
      </c>
      <c r="H20" s="69" t="s">
        <v>122</v>
      </c>
    </row>
    <row r="21" spans="1:8" s="66" customFormat="1" x14ac:dyDescent="0.2">
      <c r="A21" s="84" t="s">
        <v>19</v>
      </c>
      <c r="B21" s="97"/>
      <c r="C21" s="1">
        <f>SUM(C16:C20)</f>
        <v>500</v>
      </c>
      <c r="D21" s="1">
        <f t="shared" ref="D21:G21" si="0">SUM(D16:D20)</f>
        <v>18.3</v>
      </c>
      <c r="E21" s="1">
        <f t="shared" si="0"/>
        <v>19.41</v>
      </c>
      <c r="F21" s="1">
        <f t="shared" si="0"/>
        <v>70.819999999999993</v>
      </c>
      <c r="G21" s="1">
        <f t="shared" si="0"/>
        <v>538.86</v>
      </c>
      <c r="H21" s="70"/>
    </row>
    <row r="22" spans="1:8" s="66" customFormat="1" ht="29.25" customHeight="1" x14ac:dyDescent="0.2">
      <c r="A22" s="98" t="s">
        <v>91</v>
      </c>
      <c r="B22" s="99"/>
      <c r="C22" s="1"/>
      <c r="D22" s="2">
        <f>D21/77</f>
        <v>0.23766233766233766</v>
      </c>
      <c r="E22" s="2">
        <f>E21/79</f>
        <v>0.24569620253164556</v>
      </c>
      <c r="F22" s="2">
        <f>F21/335</f>
        <v>0.21140298507462685</v>
      </c>
      <c r="G22" s="2">
        <f>G21/2350</f>
        <v>0.22930212765957447</v>
      </c>
      <c r="H22" s="3"/>
    </row>
    <row r="23" spans="1:8" x14ac:dyDescent="0.2">
      <c r="A23" s="84" t="s">
        <v>20</v>
      </c>
      <c r="B23" s="67" t="s">
        <v>21</v>
      </c>
      <c r="C23" s="68">
        <v>60</v>
      </c>
      <c r="D23" s="10">
        <v>0.97</v>
      </c>
      <c r="E23" s="10">
        <v>6.07</v>
      </c>
      <c r="F23" s="10">
        <v>5.85</v>
      </c>
      <c r="G23" s="9">
        <v>81.53</v>
      </c>
      <c r="H23" s="69" t="s">
        <v>123</v>
      </c>
    </row>
    <row r="24" spans="1:8" x14ac:dyDescent="0.2">
      <c r="A24" s="84"/>
      <c r="B24" s="67" t="s">
        <v>22</v>
      </c>
      <c r="C24" s="68">
        <v>200</v>
      </c>
      <c r="D24" s="10">
        <v>3.3</v>
      </c>
      <c r="E24" s="10">
        <v>4.32</v>
      </c>
      <c r="F24" s="10">
        <v>14.18</v>
      </c>
      <c r="G24" s="9">
        <v>107.74</v>
      </c>
      <c r="H24" s="69" t="s">
        <v>124</v>
      </c>
    </row>
    <row r="25" spans="1:8" x14ac:dyDescent="0.2">
      <c r="A25" s="84"/>
      <c r="B25" s="67" t="s">
        <v>23</v>
      </c>
      <c r="C25" s="68">
        <v>90</v>
      </c>
      <c r="D25" s="10">
        <v>13</v>
      </c>
      <c r="E25" s="10">
        <v>7.96</v>
      </c>
      <c r="F25" s="10">
        <v>18.12</v>
      </c>
      <c r="G25" s="9">
        <v>158.52000000000001</v>
      </c>
      <c r="H25" s="69" t="s">
        <v>125</v>
      </c>
    </row>
    <row r="26" spans="1:8" x14ac:dyDescent="0.2">
      <c r="A26" s="84"/>
      <c r="B26" s="67" t="s">
        <v>24</v>
      </c>
      <c r="C26" s="68">
        <v>150</v>
      </c>
      <c r="D26" s="10">
        <v>5.29</v>
      </c>
      <c r="E26" s="10">
        <v>5.51</v>
      </c>
      <c r="F26" s="10">
        <v>32.700000000000003</v>
      </c>
      <c r="G26" s="9">
        <v>232</v>
      </c>
      <c r="H26" s="69" t="s">
        <v>126</v>
      </c>
    </row>
    <row r="27" spans="1:8" x14ac:dyDescent="0.2">
      <c r="A27" s="84"/>
      <c r="B27" s="67" t="s">
        <v>25</v>
      </c>
      <c r="C27" s="68">
        <v>200</v>
      </c>
      <c r="D27" s="10">
        <v>0.16</v>
      </c>
      <c r="E27" s="10">
        <v>0</v>
      </c>
      <c r="F27" s="10">
        <v>8.1999999999999993</v>
      </c>
      <c r="G27" s="9">
        <v>34.86</v>
      </c>
      <c r="H27" s="69" t="s">
        <v>127</v>
      </c>
    </row>
    <row r="28" spans="1:8" x14ac:dyDescent="0.2">
      <c r="A28" s="84"/>
      <c r="B28" s="67" t="s">
        <v>26</v>
      </c>
      <c r="C28" s="68">
        <v>20</v>
      </c>
      <c r="D28" s="10">
        <v>1.32</v>
      </c>
      <c r="E28" s="10">
        <v>0.24</v>
      </c>
      <c r="F28" s="10">
        <v>6.68</v>
      </c>
      <c r="G28" s="9">
        <v>34.799999999999997</v>
      </c>
      <c r="H28" s="11" t="s">
        <v>16</v>
      </c>
    </row>
    <row r="29" spans="1:8" x14ac:dyDescent="0.2">
      <c r="A29" s="84"/>
      <c r="B29" s="67" t="s">
        <v>27</v>
      </c>
      <c r="C29" s="68">
        <v>30</v>
      </c>
      <c r="D29" s="10">
        <v>2.4</v>
      </c>
      <c r="E29" s="10">
        <v>0.48</v>
      </c>
      <c r="F29" s="10">
        <v>15.63</v>
      </c>
      <c r="G29" s="9">
        <v>76.5</v>
      </c>
      <c r="H29" s="11" t="s">
        <v>16</v>
      </c>
    </row>
    <row r="30" spans="1:8" s="66" customFormat="1" x14ac:dyDescent="0.2">
      <c r="A30" s="84" t="s">
        <v>28</v>
      </c>
      <c r="B30" s="97"/>
      <c r="C30" s="1">
        <f>SUM(C23:C29)</f>
        <v>750</v>
      </c>
      <c r="D30" s="1">
        <f t="shared" ref="D30:G30" si="1">SUM(D23:D29)</f>
        <v>26.439999999999998</v>
      </c>
      <c r="E30" s="1">
        <f t="shared" si="1"/>
        <v>24.58</v>
      </c>
      <c r="F30" s="1">
        <f t="shared" si="1"/>
        <v>101.36000000000001</v>
      </c>
      <c r="G30" s="1">
        <f t="shared" si="1"/>
        <v>725.94999999999993</v>
      </c>
      <c r="H30" s="70"/>
    </row>
    <row r="31" spans="1:8" s="66" customFormat="1" ht="39" customHeight="1" x14ac:dyDescent="0.2">
      <c r="A31" s="98" t="s">
        <v>91</v>
      </c>
      <c r="B31" s="99"/>
      <c r="C31" s="1"/>
      <c r="D31" s="2">
        <f>D30/77</f>
        <v>0.34337662337662334</v>
      </c>
      <c r="E31" s="2">
        <f>E30/79</f>
        <v>0.31113924050632907</v>
      </c>
      <c r="F31" s="2">
        <f>F30/335</f>
        <v>0.30256716417910451</v>
      </c>
      <c r="G31" s="2">
        <f>G30/2350</f>
        <v>0.30891489361702124</v>
      </c>
      <c r="H31" s="3"/>
    </row>
    <row r="32" spans="1:8" s="66" customFormat="1" ht="13.5" thickBot="1" x14ac:dyDescent="0.25">
      <c r="A32" s="92" t="s">
        <v>29</v>
      </c>
      <c r="B32" s="93"/>
      <c r="C32" s="71">
        <f>SUM(C30,C21)</f>
        <v>1250</v>
      </c>
      <c r="D32" s="71">
        <f t="shared" ref="D32:G32" si="2">SUM(D30,D21)</f>
        <v>44.739999999999995</v>
      </c>
      <c r="E32" s="71">
        <f t="shared" si="2"/>
        <v>43.989999999999995</v>
      </c>
      <c r="F32" s="71">
        <f t="shared" si="2"/>
        <v>172.18</v>
      </c>
      <c r="G32" s="71">
        <f t="shared" si="2"/>
        <v>1264.81</v>
      </c>
      <c r="H32" s="72"/>
    </row>
    <row r="33" spans="1:8" s="66" customFormat="1" x14ac:dyDescent="0.2">
      <c r="A33" s="94" t="s">
        <v>30</v>
      </c>
      <c r="B33" s="95"/>
      <c r="C33" s="95"/>
      <c r="D33" s="95"/>
      <c r="E33" s="95"/>
      <c r="F33" s="95"/>
      <c r="G33" s="95"/>
      <c r="H33" s="96"/>
    </row>
    <row r="34" spans="1:8" x14ac:dyDescent="0.2">
      <c r="A34" s="84" t="s">
        <v>13</v>
      </c>
      <c r="B34" s="67" t="s">
        <v>31</v>
      </c>
      <c r="C34" s="68">
        <v>150</v>
      </c>
      <c r="D34" s="10">
        <v>15.99</v>
      </c>
      <c r="E34" s="10">
        <v>15.48</v>
      </c>
      <c r="F34" s="10">
        <v>19.600000000000001</v>
      </c>
      <c r="G34" s="9">
        <v>315.20999999999998</v>
      </c>
      <c r="H34" s="69" t="s">
        <v>128</v>
      </c>
    </row>
    <row r="35" spans="1:8" x14ac:dyDescent="0.2">
      <c r="A35" s="84"/>
      <c r="B35" s="67" t="s">
        <v>32</v>
      </c>
      <c r="C35" s="68">
        <v>20</v>
      </c>
      <c r="D35" s="10">
        <v>0.04</v>
      </c>
      <c r="E35" s="10">
        <v>0</v>
      </c>
      <c r="F35" s="10">
        <v>15.26</v>
      </c>
      <c r="G35" s="9">
        <v>47.46</v>
      </c>
      <c r="H35" s="11" t="s">
        <v>129</v>
      </c>
    </row>
    <row r="36" spans="1:8" x14ac:dyDescent="0.2">
      <c r="A36" s="84"/>
      <c r="B36" s="67" t="s">
        <v>33</v>
      </c>
      <c r="C36" s="68">
        <v>100</v>
      </c>
      <c r="D36" s="10">
        <v>0.4</v>
      </c>
      <c r="E36" s="10">
        <v>0.4</v>
      </c>
      <c r="F36" s="10">
        <v>9.8000000000000007</v>
      </c>
      <c r="G36" s="9">
        <v>47</v>
      </c>
      <c r="H36" s="11">
        <v>1</v>
      </c>
    </row>
    <row r="37" spans="1:8" x14ac:dyDescent="0.2">
      <c r="A37" s="84"/>
      <c r="B37" s="67" t="s">
        <v>17</v>
      </c>
      <c r="C37" s="68">
        <v>30</v>
      </c>
      <c r="D37" s="10">
        <v>2.25</v>
      </c>
      <c r="E37" s="10">
        <v>0.78</v>
      </c>
      <c r="F37" s="10">
        <v>15.42</v>
      </c>
      <c r="G37" s="9">
        <v>76.8</v>
      </c>
      <c r="H37" s="11" t="s">
        <v>16</v>
      </c>
    </row>
    <row r="38" spans="1:8" x14ac:dyDescent="0.2">
      <c r="A38" s="84"/>
      <c r="B38" s="67" t="s">
        <v>34</v>
      </c>
      <c r="C38" s="68">
        <v>200</v>
      </c>
      <c r="D38" s="10">
        <v>0.2</v>
      </c>
      <c r="E38" s="10">
        <v>0</v>
      </c>
      <c r="F38" s="10">
        <v>7.02</v>
      </c>
      <c r="G38" s="9">
        <v>28.44</v>
      </c>
      <c r="H38" s="69" t="s">
        <v>130</v>
      </c>
    </row>
    <row r="39" spans="1:8" s="66" customFormat="1" x14ac:dyDescent="0.2">
      <c r="A39" s="84" t="s">
        <v>19</v>
      </c>
      <c r="B39" s="97"/>
      <c r="C39" s="1">
        <f>SUM(C34:C38)</f>
        <v>500</v>
      </c>
      <c r="D39" s="1">
        <f t="shared" ref="D39:F39" si="3">SUM(D34:D38)</f>
        <v>18.88</v>
      </c>
      <c r="E39" s="1">
        <f t="shared" si="3"/>
        <v>16.66</v>
      </c>
      <c r="F39" s="1">
        <f t="shared" si="3"/>
        <v>67.099999999999994</v>
      </c>
      <c r="G39" s="1">
        <f>SUM(G34:G38)</f>
        <v>514.91</v>
      </c>
      <c r="H39" s="70"/>
    </row>
    <row r="40" spans="1:8" s="66" customFormat="1" ht="28.5" customHeight="1" x14ac:dyDescent="0.2">
      <c r="A40" s="98" t="s">
        <v>91</v>
      </c>
      <c r="B40" s="99"/>
      <c r="C40" s="1"/>
      <c r="D40" s="2">
        <f>D39/77</f>
        <v>0.24519480519480519</v>
      </c>
      <c r="E40" s="2">
        <f>E39/79</f>
        <v>0.21088607594936709</v>
      </c>
      <c r="F40" s="2">
        <f>F39/335</f>
        <v>0.20029850746268654</v>
      </c>
      <c r="G40" s="2">
        <f>G39/2350</f>
        <v>0.21911063829787233</v>
      </c>
      <c r="H40" s="3"/>
    </row>
    <row r="41" spans="1:8" x14ac:dyDescent="0.2">
      <c r="A41" s="84" t="s">
        <v>20</v>
      </c>
      <c r="B41" s="67" t="s">
        <v>35</v>
      </c>
      <c r="C41" s="68">
        <v>60</v>
      </c>
      <c r="D41" s="10">
        <v>0.48</v>
      </c>
      <c r="E41" s="10">
        <v>0.06</v>
      </c>
      <c r="F41" s="10">
        <v>1.02</v>
      </c>
      <c r="G41" s="9">
        <v>7.8</v>
      </c>
      <c r="H41" s="11" t="s">
        <v>16</v>
      </c>
    </row>
    <row r="42" spans="1:8" ht="25.5" x14ac:dyDescent="0.2">
      <c r="A42" s="84"/>
      <c r="B42" s="67" t="s">
        <v>36</v>
      </c>
      <c r="C42" s="68">
        <v>200</v>
      </c>
      <c r="D42" s="10">
        <v>3.24</v>
      </c>
      <c r="E42" s="10">
        <v>4.1399999999999997</v>
      </c>
      <c r="F42" s="10">
        <v>9.6999999999999993</v>
      </c>
      <c r="G42" s="9">
        <v>87.78</v>
      </c>
      <c r="H42" s="11" t="s">
        <v>131</v>
      </c>
    </row>
    <row r="43" spans="1:8" x14ac:dyDescent="0.2">
      <c r="A43" s="84"/>
      <c r="B43" s="67" t="s">
        <v>37</v>
      </c>
      <c r="C43" s="68">
        <v>240</v>
      </c>
      <c r="D43" s="10">
        <v>16.600000000000001</v>
      </c>
      <c r="E43" s="10">
        <v>21.11</v>
      </c>
      <c r="F43" s="10">
        <v>48.62</v>
      </c>
      <c r="G43" s="9">
        <v>429.74</v>
      </c>
      <c r="H43" s="69" t="s">
        <v>132</v>
      </c>
    </row>
    <row r="44" spans="1:8" x14ac:dyDescent="0.2">
      <c r="A44" s="84"/>
      <c r="B44" s="67" t="s">
        <v>38</v>
      </c>
      <c r="C44" s="68">
        <v>200</v>
      </c>
      <c r="D44" s="10">
        <v>0.5</v>
      </c>
      <c r="E44" s="10">
        <v>0</v>
      </c>
      <c r="F44" s="10">
        <v>19.8</v>
      </c>
      <c r="G44" s="9">
        <v>81</v>
      </c>
      <c r="H44" s="69" t="s">
        <v>133</v>
      </c>
    </row>
    <row r="45" spans="1:8" x14ac:dyDescent="0.2">
      <c r="A45" s="84"/>
      <c r="B45" s="67" t="s">
        <v>26</v>
      </c>
      <c r="C45" s="68">
        <v>20</v>
      </c>
      <c r="D45" s="10">
        <v>1.32</v>
      </c>
      <c r="E45" s="10">
        <v>0.24</v>
      </c>
      <c r="F45" s="10">
        <v>6.68</v>
      </c>
      <c r="G45" s="9">
        <v>34.799999999999997</v>
      </c>
      <c r="H45" s="11" t="s">
        <v>16</v>
      </c>
    </row>
    <row r="46" spans="1:8" x14ac:dyDescent="0.2">
      <c r="A46" s="84"/>
      <c r="B46" s="67" t="s">
        <v>27</v>
      </c>
      <c r="C46" s="68">
        <v>30</v>
      </c>
      <c r="D46" s="10">
        <v>2.4</v>
      </c>
      <c r="E46" s="10">
        <v>0.48</v>
      </c>
      <c r="F46" s="10">
        <v>15.63</v>
      </c>
      <c r="G46" s="9">
        <v>76.5</v>
      </c>
      <c r="H46" s="11" t="s">
        <v>16</v>
      </c>
    </row>
    <row r="47" spans="1:8" s="66" customFormat="1" x14ac:dyDescent="0.2">
      <c r="A47" s="84" t="s">
        <v>28</v>
      </c>
      <c r="B47" s="97"/>
      <c r="C47" s="1">
        <f>SUM(C41:C46)</f>
        <v>750</v>
      </c>
      <c r="D47" s="1">
        <f t="shared" ref="D47:G47" si="4">SUM(D41:D46)</f>
        <v>24.54</v>
      </c>
      <c r="E47" s="1">
        <f t="shared" si="4"/>
        <v>26.029999999999998</v>
      </c>
      <c r="F47" s="1">
        <f t="shared" si="4"/>
        <v>101.44999999999999</v>
      </c>
      <c r="G47" s="1">
        <f t="shared" si="4"/>
        <v>717.62</v>
      </c>
      <c r="H47" s="70"/>
    </row>
    <row r="48" spans="1:8" s="66" customFormat="1" ht="25.5" customHeight="1" x14ac:dyDescent="0.2">
      <c r="A48" s="98" t="s">
        <v>91</v>
      </c>
      <c r="B48" s="99"/>
      <c r="C48" s="1"/>
      <c r="D48" s="2">
        <f>D47/77</f>
        <v>0.31870129870129871</v>
      </c>
      <c r="E48" s="2">
        <f>E47/79</f>
        <v>0.3294936708860759</v>
      </c>
      <c r="F48" s="2">
        <f>F47/335</f>
        <v>0.30283582089552236</v>
      </c>
      <c r="G48" s="2">
        <f>G47/2350</f>
        <v>0.30537021276595744</v>
      </c>
      <c r="H48" s="3"/>
    </row>
    <row r="49" spans="1:8" s="66" customFormat="1" ht="13.5" thickBot="1" x14ac:dyDescent="0.25">
      <c r="A49" s="92" t="s">
        <v>29</v>
      </c>
      <c r="B49" s="93"/>
      <c r="C49" s="71">
        <f>SUM(C47,C39)</f>
        <v>1250</v>
      </c>
      <c r="D49" s="71">
        <f t="shared" ref="D49:G49" si="5">SUM(D47,D39)</f>
        <v>43.42</v>
      </c>
      <c r="E49" s="71">
        <f t="shared" si="5"/>
        <v>42.69</v>
      </c>
      <c r="F49" s="71">
        <f t="shared" si="5"/>
        <v>168.54999999999998</v>
      </c>
      <c r="G49" s="71">
        <f t="shared" si="5"/>
        <v>1232.53</v>
      </c>
      <c r="H49" s="72"/>
    </row>
    <row r="50" spans="1:8" s="66" customFormat="1" x14ac:dyDescent="0.2">
      <c r="A50" s="94" t="s">
        <v>39</v>
      </c>
      <c r="B50" s="95"/>
      <c r="C50" s="95"/>
      <c r="D50" s="95"/>
      <c r="E50" s="95"/>
      <c r="F50" s="95"/>
      <c r="G50" s="95"/>
      <c r="H50" s="96"/>
    </row>
    <row r="51" spans="1:8" x14ac:dyDescent="0.2">
      <c r="A51" s="84" t="s">
        <v>13</v>
      </c>
      <c r="B51" s="67" t="s">
        <v>40</v>
      </c>
      <c r="C51" s="68">
        <v>200</v>
      </c>
      <c r="D51" s="10">
        <v>7.66</v>
      </c>
      <c r="E51" s="10">
        <v>7.78</v>
      </c>
      <c r="F51" s="10">
        <v>21.44</v>
      </c>
      <c r="G51" s="9">
        <v>218.7</v>
      </c>
      <c r="H51" s="69" t="s">
        <v>134</v>
      </c>
    </row>
    <row r="52" spans="1:8" x14ac:dyDescent="0.2">
      <c r="A52" s="84"/>
      <c r="B52" s="67" t="s">
        <v>41</v>
      </c>
      <c r="C52" s="68">
        <v>100</v>
      </c>
      <c r="D52" s="10">
        <v>8.76</v>
      </c>
      <c r="E52" s="10">
        <v>8.82</v>
      </c>
      <c r="F52" s="10">
        <v>52.6</v>
      </c>
      <c r="G52" s="9">
        <v>311.57</v>
      </c>
      <c r="H52" s="69" t="s">
        <v>135</v>
      </c>
    </row>
    <row r="53" spans="1:8" x14ac:dyDescent="0.2">
      <c r="A53" s="84"/>
      <c r="B53" s="67" t="s">
        <v>42</v>
      </c>
      <c r="C53" s="68">
        <v>200</v>
      </c>
      <c r="D53" s="10">
        <v>0</v>
      </c>
      <c r="E53" s="10">
        <v>0</v>
      </c>
      <c r="F53" s="10">
        <v>6.98</v>
      </c>
      <c r="G53" s="9">
        <v>26.54</v>
      </c>
      <c r="H53" s="11" t="s">
        <v>136</v>
      </c>
    </row>
    <row r="54" spans="1:8" s="66" customFormat="1" x14ac:dyDescent="0.2">
      <c r="A54" s="84" t="s">
        <v>19</v>
      </c>
      <c r="B54" s="97"/>
      <c r="C54" s="1">
        <f>SUM(C51:C53)</f>
        <v>500</v>
      </c>
      <c r="D54" s="1">
        <f t="shared" ref="D54:G54" si="6">SUM(D51:D53)</f>
        <v>16.420000000000002</v>
      </c>
      <c r="E54" s="1">
        <f t="shared" si="6"/>
        <v>16.600000000000001</v>
      </c>
      <c r="F54" s="1">
        <f t="shared" si="6"/>
        <v>81.02000000000001</v>
      </c>
      <c r="G54" s="1">
        <f t="shared" si="6"/>
        <v>556.80999999999995</v>
      </c>
      <c r="H54" s="70"/>
    </row>
    <row r="55" spans="1:8" s="66" customFormat="1" ht="28.5" customHeight="1" x14ac:dyDescent="0.2">
      <c r="A55" s="98" t="s">
        <v>91</v>
      </c>
      <c r="B55" s="99"/>
      <c r="C55" s="1"/>
      <c r="D55" s="2">
        <f>D54/77</f>
        <v>0.21324675324675327</v>
      </c>
      <c r="E55" s="2">
        <f>E54/79</f>
        <v>0.21012658227848102</v>
      </c>
      <c r="F55" s="2">
        <f>F54/335</f>
        <v>0.24185074626865674</v>
      </c>
      <c r="G55" s="2">
        <f>G54/2350</f>
        <v>0.23694042553191488</v>
      </c>
      <c r="H55" s="3"/>
    </row>
    <row r="56" spans="1:8" x14ac:dyDescent="0.2">
      <c r="A56" s="84" t="s">
        <v>20</v>
      </c>
      <c r="B56" s="67" t="s">
        <v>43</v>
      </c>
      <c r="C56" s="68">
        <v>60</v>
      </c>
      <c r="D56" s="10">
        <v>0.9</v>
      </c>
      <c r="E56" s="10">
        <v>0.1</v>
      </c>
      <c r="F56" s="10">
        <v>5.2</v>
      </c>
      <c r="G56" s="9">
        <v>25.2</v>
      </c>
      <c r="H56" s="69" t="s">
        <v>137</v>
      </c>
    </row>
    <row r="57" spans="1:8" x14ac:dyDescent="0.2">
      <c r="A57" s="84"/>
      <c r="B57" s="67" t="s">
        <v>87</v>
      </c>
      <c r="C57" s="68">
        <v>200</v>
      </c>
      <c r="D57" s="10">
        <v>2.72</v>
      </c>
      <c r="E57" s="10">
        <v>2.52</v>
      </c>
      <c r="F57" s="10">
        <v>19.84</v>
      </c>
      <c r="G57" s="9">
        <v>113.14</v>
      </c>
      <c r="H57" s="69" t="s">
        <v>138</v>
      </c>
    </row>
    <row r="58" spans="1:8" x14ac:dyDescent="0.2">
      <c r="A58" s="84"/>
      <c r="B58" s="67" t="s">
        <v>44</v>
      </c>
      <c r="C58" s="68">
        <v>90</v>
      </c>
      <c r="D58" s="10">
        <v>7.33</v>
      </c>
      <c r="E58" s="10">
        <v>4.9000000000000004</v>
      </c>
      <c r="F58" s="10">
        <v>17.32</v>
      </c>
      <c r="G58" s="9">
        <v>190.37</v>
      </c>
      <c r="H58" s="69" t="s">
        <v>139</v>
      </c>
    </row>
    <row r="59" spans="1:8" x14ac:dyDescent="0.2">
      <c r="A59" s="84"/>
      <c r="B59" s="67" t="s">
        <v>45</v>
      </c>
      <c r="C59" s="68">
        <v>150</v>
      </c>
      <c r="D59" s="10">
        <v>8.8800000000000008</v>
      </c>
      <c r="E59" s="10">
        <v>15.65</v>
      </c>
      <c r="F59" s="10">
        <v>29.98</v>
      </c>
      <c r="G59" s="9">
        <v>224</v>
      </c>
      <c r="H59" s="69">
        <v>1</v>
      </c>
    </row>
    <row r="60" spans="1:8" x14ac:dyDescent="0.2">
      <c r="A60" s="84"/>
      <c r="B60" s="67" t="s">
        <v>46</v>
      </c>
      <c r="C60" s="68">
        <v>200</v>
      </c>
      <c r="D60" s="10">
        <v>0.18</v>
      </c>
      <c r="E60" s="10">
        <v>0.1</v>
      </c>
      <c r="F60" s="10">
        <v>9.92</v>
      </c>
      <c r="G60" s="9">
        <v>42.02</v>
      </c>
      <c r="H60" s="11" t="s">
        <v>140</v>
      </c>
    </row>
    <row r="61" spans="1:8" x14ac:dyDescent="0.2">
      <c r="A61" s="84"/>
      <c r="B61" s="67" t="s">
        <v>26</v>
      </c>
      <c r="C61" s="68">
        <v>20</v>
      </c>
      <c r="D61" s="10">
        <v>1.32</v>
      </c>
      <c r="E61" s="10">
        <v>0.24</v>
      </c>
      <c r="F61" s="10">
        <v>6.68</v>
      </c>
      <c r="G61" s="9">
        <v>34.799999999999997</v>
      </c>
      <c r="H61" s="11" t="s">
        <v>16</v>
      </c>
    </row>
    <row r="62" spans="1:8" x14ac:dyDescent="0.2">
      <c r="A62" s="84"/>
      <c r="B62" s="67" t="s">
        <v>27</v>
      </c>
      <c r="C62" s="68">
        <v>30</v>
      </c>
      <c r="D62" s="10">
        <v>2.4</v>
      </c>
      <c r="E62" s="10">
        <v>0.48</v>
      </c>
      <c r="F62" s="10">
        <v>15.63</v>
      </c>
      <c r="G62" s="9">
        <v>76.5</v>
      </c>
      <c r="H62" s="11" t="s">
        <v>16</v>
      </c>
    </row>
    <row r="63" spans="1:8" s="66" customFormat="1" x14ac:dyDescent="0.2">
      <c r="A63" s="84" t="s">
        <v>28</v>
      </c>
      <c r="B63" s="97"/>
      <c r="C63" s="1">
        <f>SUM(C56:C62)</f>
        <v>750</v>
      </c>
      <c r="D63" s="1">
        <f t="shared" ref="D63:G63" si="7">SUM(D56:D62)</f>
        <v>23.729999999999997</v>
      </c>
      <c r="E63" s="1">
        <f t="shared" si="7"/>
        <v>23.990000000000002</v>
      </c>
      <c r="F63" s="1">
        <f t="shared" si="7"/>
        <v>104.57</v>
      </c>
      <c r="G63" s="1">
        <f t="shared" si="7"/>
        <v>706.03</v>
      </c>
      <c r="H63" s="70"/>
    </row>
    <row r="64" spans="1:8" s="66" customFormat="1" ht="26.25" customHeight="1" x14ac:dyDescent="0.2">
      <c r="A64" s="98" t="s">
        <v>91</v>
      </c>
      <c r="B64" s="99"/>
      <c r="C64" s="1"/>
      <c r="D64" s="2">
        <f>D63/77</f>
        <v>0.30818181818181817</v>
      </c>
      <c r="E64" s="2">
        <f>E63/79</f>
        <v>0.30367088607594939</v>
      </c>
      <c r="F64" s="2">
        <f>F63/335</f>
        <v>0.31214925373134328</v>
      </c>
      <c r="G64" s="2">
        <f>G63/2350</f>
        <v>0.30043829787234039</v>
      </c>
      <c r="H64" s="3"/>
    </row>
    <row r="65" spans="1:8" s="66" customFormat="1" ht="13.5" thickBot="1" x14ac:dyDescent="0.25">
      <c r="A65" s="92" t="s">
        <v>29</v>
      </c>
      <c r="B65" s="93"/>
      <c r="C65" s="71">
        <f>SUM(C63,C54)</f>
        <v>1250</v>
      </c>
      <c r="D65" s="73">
        <v>36.11</v>
      </c>
      <c r="E65" s="73">
        <v>23.97</v>
      </c>
      <c r="F65" s="73">
        <v>182.03</v>
      </c>
      <c r="G65" s="71">
        <v>1096.8399999999999</v>
      </c>
      <c r="H65" s="72"/>
    </row>
    <row r="66" spans="1:8" s="66" customFormat="1" x14ac:dyDescent="0.2">
      <c r="A66" s="94" t="s">
        <v>47</v>
      </c>
      <c r="B66" s="95"/>
      <c r="C66" s="95"/>
      <c r="D66" s="95"/>
      <c r="E66" s="95"/>
      <c r="F66" s="95"/>
      <c r="G66" s="95"/>
      <c r="H66" s="96"/>
    </row>
    <row r="67" spans="1:8" x14ac:dyDescent="0.2">
      <c r="A67" s="84" t="s">
        <v>13</v>
      </c>
      <c r="B67" s="67" t="s">
        <v>48</v>
      </c>
      <c r="C67" s="68">
        <v>200</v>
      </c>
      <c r="D67" s="10">
        <v>14.98</v>
      </c>
      <c r="E67" s="10">
        <v>16</v>
      </c>
      <c r="F67" s="10">
        <v>50.12</v>
      </c>
      <c r="G67" s="9">
        <v>397.12</v>
      </c>
      <c r="H67" s="69" t="s">
        <v>141</v>
      </c>
    </row>
    <row r="68" spans="1:8" x14ac:dyDescent="0.2">
      <c r="A68" s="84"/>
      <c r="B68" s="67" t="s">
        <v>33</v>
      </c>
      <c r="C68" s="68">
        <v>100</v>
      </c>
      <c r="D68" s="10">
        <v>0.4</v>
      </c>
      <c r="E68" s="10">
        <v>0.4</v>
      </c>
      <c r="F68" s="10">
        <v>9.8000000000000007</v>
      </c>
      <c r="G68" s="9">
        <v>47</v>
      </c>
      <c r="H68" s="11">
        <v>1</v>
      </c>
    </row>
    <row r="69" spans="1:8" x14ac:dyDescent="0.2">
      <c r="A69" s="84"/>
      <c r="B69" s="67" t="s">
        <v>18</v>
      </c>
      <c r="C69" s="68">
        <v>200</v>
      </c>
      <c r="D69" s="10">
        <v>0.26</v>
      </c>
      <c r="E69" s="10">
        <v>0</v>
      </c>
      <c r="F69" s="10">
        <v>7.24</v>
      </c>
      <c r="G69" s="9">
        <v>30.82</v>
      </c>
      <c r="H69" s="69" t="s">
        <v>122</v>
      </c>
    </row>
    <row r="70" spans="1:8" s="66" customFormat="1" x14ac:dyDescent="0.2">
      <c r="A70" s="84" t="s">
        <v>19</v>
      </c>
      <c r="B70" s="97"/>
      <c r="C70" s="1">
        <f>SUM(C67:C69)</f>
        <v>500</v>
      </c>
      <c r="D70" s="1">
        <f t="shared" ref="D70:G70" si="8">SUM(D67:D69)</f>
        <v>15.64</v>
      </c>
      <c r="E70" s="1">
        <f t="shared" si="8"/>
        <v>16.399999999999999</v>
      </c>
      <c r="F70" s="1">
        <f t="shared" si="8"/>
        <v>67.16</v>
      </c>
      <c r="G70" s="1">
        <f t="shared" si="8"/>
        <v>474.94</v>
      </c>
      <c r="H70" s="70"/>
    </row>
    <row r="71" spans="1:8" s="66" customFormat="1" ht="27" customHeight="1" x14ac:dyDescent="0.2">
      <c r="A71" s="98" t="s">
        <v>91</v>
      </c>
      <c r="B71" s="99"/>
      <c r="C71" s="1"/>
      <c r="D71" s="2">
        <f>D70/77</f>
        <v>0.20311688311688311</v>
      </c>
      <c r="E71" s="2">
        <f>E70/79</f>
        <v>0.20759493670886073</v>
      </c>
      <c r="F71" s="2">
        <f>F70/335</f>
        <v>0.20047761194029851</v>
      </c>
      <c r="G71" s="2">
        <f>G70/2350</f>
        <v>0.20210212765957447</v>
      </c>
      <c r="H71" s="3"/>
    </row>
    <row r="72" spans="1:8" x14ac:dyDescent="0.2">
      <c r="A72" s="84" t="s">
        <v>20</v>
      </c>
      <c r="B72" s="67" t="s">
        <v>49</v>
      </c>
      <c r="C72" s="68">
        <v>60</v>
      </c>
      <c r="D72" s="10">
        <v>0.7</v>
      </c>
      <c r="E72" s="10">
        <v>0.06</v>
      </c>
      <c r="F72" s="10">
        <v>3.4</v>
      </c>
      <c r="G72" s="9">
        <v>17</v>
      </c>
      <c r="H72" s="69" t="s">
        <v>142</v>
      </c>
    </row>
    <row r="73" spans="1:8" x14ac:dyDescent="0.2">
      <c r="A73" s="84"/>
      <c r="B73" s="67" t="s">
        <v>50</v>
      </c>
      <c r="C73" s="68">
        <v>200</v>
      </c>
      <c r="D73" s="10">
        <v>1.52</v>
      </c>
      <c r="E73" s="10">
        <v>4.12</v>
      </c>
      <c r="F73" s="10">
        <v>10.7</v>
      </c>
      <c r="G73" s="9">
        <v>86.08</v>
      </c>
      <c r="H73" s="11" t="s">
        <v>143</v>
      </c>
    </row>
    <row r="74" spans="1:8" x14ac:dyDescent="0.2">
      <c r="A74" s="84"/>
      <c r="B74" s="67" t="s">
        <v>51</v>
      </c>
      <c r="C74" s="68">
        <v>90</v>
      </c>
      <c r="D74" s="10">
        <v>11.68</v>
      </c>
      <c r="E74" s="10">
        <v>15.35</v>
      </c>
      <c r="F74" s="10">
        <v>14.44</v>
      </c>
      <c r="G74" s="9">
        <v>230.69</v>
      </c>
      <c r="H74" s="11" t="s">
        <v>144</v>
      </c>
    </row>
    <row r="75" spans="1:8" x14ac:dyDescent="0.2">
      <c r="A75" s="84"/>
      <c r="B75" s="67" t="s">
        <v>52</v>
      </c>
      <c r="C75" s="68">
        <v>150</v>
      </c>
      <c r="D75" s="10">
        <v>8.1999999999999993</v>
      </c>
      <c r="E75" s="10">
        <v>6.9</v>
      </c>
      <c r="F75" s="10">
        <v>35.9</v>
      </c>
      <c r="G75" s="9">
        <v>238.91</v>
      </c>
      <c r="H75" s="69" t="s">
        <v>145</v>
      </c>
    </row>
    <row r="76" spans="1:8" x14ac:dyDescent="0.2">
      <c r="A76" s="84"/>
      <c r="B76" s="67" t="s">
        <v>53</v>
      </c>
      <c r="C76" s="68">
        <v>200</v>
      </c>
      <c r="D76" s="10">
        <v>0.6</v>
      </c>
      <c r="E76" s="10">
        <v>0.2</v>
      </c>
      <c r="F76" s="10">
        <v>15.2</v>
      </c>
      <c r="G76" s="9">
        <v>65.3</v>
      </c>
      <c r="H76" s="69" t="s">
        <v>146</v>
      </c>
    </row>
    <row r="77" spans="1:8" x14ac:dyDescent="0.2">
      <c r="A77" s="84"/>
      <c r="B77" s="67" t="s">
        <v>26</v>
      </c>
      <c r="C77" s="68">
        <v>20</v>
      </c>
      <c r="D77" s="10">
        <v>1.32</v>
      </c>
      <c r="E77" s="10">
        <v>0.24</v>
      </c>
      <c r="F77" s="10">
        <v>6.68</v>
      </c>
      <c r="G77" s="9">
        <v>34.799999999999997</v>
      </c>
      <c r="H77" s="11" t="s">
        <v>16</v>
      </c>
    </row>
    <row r="78" spans="1:8" x14ac:dyDescent="0.2">
      <c r="A78" s="84"/>
      <c r="B78" s="67" t="s">
        <v>27</v>
      </c>
      <c r="C78" s="68">
        <v>30</v>
      </c>
      <c r="D78" s="10">
        <v>2.4</v>
      </c>
      <c r="E78" s="10">
        <v>0.48</v>
      </c>
      <c r="F78" s="10">
        <v>15.63</v>
      </c>
      <c r="G78" s="9">
        <v>76.5</v>
      </c>
      <c r="H78" s="11" t="s">
        <v>16</v>
      </c>
    </row>
    <row r="79" spans="1:8" s="66" customFormat="1" x14ac:dyDescent="0.2">
      <c r="A79" s="84" t="s">
        <v>28</v>
      </c>
      <c r="B79" s="97"/>
      <c r="C79" s="1">
        <f>SUM(C72:C78)</f>
        <v>750</v>
      </c>
      <c r="D79" s="1">
        <f t="shared" ref="D79:G79" si="9">SUM(D72:D78)</f>
        <v>26.419999999999998</v>
      </c>
      <c r="E79" s="1">
        <f t="shared" si="9"/>
        <v>27.349999999999998</v>
      </c>
      <c r="F79" s="1">
        <f t="shared" si="9"/>
        <v>101.94999999999999</v>
      </c>
      <c r="G79" s="1">
        <f t="shared" si="9"/>
        <v>749.27999999999986</v>
      </c>
      <c r="H79" s="70"/>
    </row>
    <row r="80" spans="1:8" s="66" customFormat="1" ht="27.75" customHeight="1" x14ac:dyDescent="0.2">
      <c r="A80" s="98" t="s">
        <v>91</v>
      </c>
      <c r="B80" s="99"/>
      <c r="C80" s="1"/>
      <c r="D80" s="2">
        <f>D79/77</f>
        <v>0.3431168831168831</v>
      </c>
      <c r="E80" s="2">
        <f>E79/79</f>
        <v>0.34620253164556958</v>
      </c>
      <c r="F80" s="2">
        <f>F79/335</f>
        <v>0.30432835820895521</v>
      </c>
      <c r="G80" s="2">
        <f>G79/2350</f>
        <v>0.3188425531914893</v>
      </c>
      <c r="H80" s="3"/>
    </row>
    <row r="81" spans="1:8" s="66" customFormat="1" ht="13.5" thickBot="1" x14ac:dyDescent="0.25">
      <c r="A81" s="92" t="s">
        <v>29</v>
      </c>
      <c r="B81" s="93"/>
      <c r="C81" s="71">
        <f>SUM(C79,C70)</f>
        <v>1250</v>
      </c>
      <c r="D81" s="71">
        <f t="shared" ref="D81:G81" si="10">SUM(D79,D70)</f>
        <v>42.06</v>
      </c>
      <c r="E81" s="71">
        <f t="shared" si="10"/>
        <v>43.75</v>
      </c>
      <c r="F81" s="71">
        <f t="shared" si="10"/>
        <v>169.10999999999999</v>
      </c>
      <c r="G81" s="71">
        <f t="shared" si="10"/>
        <v>1224.2199999999998</v>
      </c>
      <c r="H81" s="72"/>
    </row>
    <row r="82" spans="1:8" s="66" customFormat="1" x14ac:dyDescent="0.2">
      <c r="A82" s="94" t="s">
        <v>54</v>
      </c>
      <c r="B82" s="95"/>
      <c r="C82" s="95"/>
      <c r="D82" s="95"/>
      <c r="E82" s="95"/>
      <c r="F82" s="95"/>
      <c r="G82" s="95"/>
      <c r="H82" s="96"/>
    </row>
    <row r="83" spans="1:8" x14ac:dyDescent="0.2">
      <c r="A83" s="84" t="s">
        <v>13</v>
      </c>
      <c r="B83" s="67" t="s">
        <v>55</v>
      </c>
      <c r="C83" s="68">
        <v>200</v>
      </c>
      <c r="D83" s="10">
        <v>8.3800000000000008</v>
      </c>
      <c r="E83" s="10">
        <v>11.7</v>
      </c>
      <c r="F83" s="10">
        <v>26.34</v>
      </c>
      <c r="G83" s="9">
        <v>225.42</v>
      </c>
      <c r="H83" s="69" t="s">
        <v>147</v>
      </c>
    </row>
    <row r="84" spans="1:8" x14ac:dyDescent="0.2">
      <c r="A84" s="84"/>
      <c r="B84" s="67" t="s">
        <v>15</v>
      </c>
      <c r="C84" s="68">
        <v>40</v>
      </c>
      <c r="D84" s="10">
        <v>4.8</v>
      </c>
      <c r="E84" s="10">
        <v>4</v>
      </c>
      <c r="F84" s="10">
        <v>0.3</v>
      </c>
      <c r="G84" s="9">
        <v>56.6</v>
      </c>
      <c r="H84" s="69" t="s">
        <v>121</v>
      </c>
    </row>
    <row r="85" spans="1:8" x14ac:dyDescent="0.2">
      <c r="A85" s="84"/>
      <c r="B85" s="67" t="s">
        <v>56</v>
      </c>
      <c r="C85" s="68">
        <v>30</v>
      </c>
      <c r="D85" s="10">
        <v>0.18</v>
      </c>
      <c r="E85" s="10">
        <v>0</v>
      </c>
      <c r="F85" s="10">
        <v>21.6</v>
      </c>
      <c r="G85" s="9">
        <v>86.88</v>
      </c>
      <c r="H85" s="11" t="s">
        <v>16</v>
      </c>
    </row>
    <row r="86" spans="1:8" x14ac:dyDescent="0.2">
      <c r="A86" s="84"/>
      <c r="B86" s="67" t="s">
        <v>17</v>
      </c>
      <c r="C86" s="68">
        <v>30</v>
      </c>
      <c r="D86" s="10">
        <v>2.25</v>
      </c>
      <c r="E86" s="10">
        <v>0.78</v>
      </c>
      <c r="F86" s="10">
        <v>15.42</v>
      </c>
      <c r="G86" s="9">
        <v>76.8</v>
      </c>
      <c r="H86" s="11" t="s">
        <v>16</v>
      </c>
    </row>
    <row r="87" spans="1:8" x14ac:dyDescent="0.2">
      <c r="A87" s="84"/>
      <c r="B87" s="67" t="s">
        <v>34</v>
      </c>
      <c r="C87" s="68">
        <v>200</v>
      </c>
      <c r="D87" s="10">
        <v>0.2</v>
      </c>
      <c r="E87" s="10">
        <v>0</v>
      </c>
      <c r="F87" s="10">
        <v>7.02</v>
      </c>
      <c r="G87" s="9">
        <v>28.44</v>
      </c>
      <c r="H87" s="69" t="s">
        <v>130</v>
      </c>
    </row>
    <row r="88" spans="1:8" s="66" customFormat="1" x14ac:dyDescent="0.2">
      <c r="A88" s="84" t="s">
        <v>19</v>
      </c>
      <c r="B88" s="97"/>
      <c r="C88" s="1">
        <f>SUM(C83:C87)</f>
        <v>500</v>
      </c>
      <c r="D88" s="1">
        <f t="shared" ref="D88:G88" si="11">SUM(D83:D87)</f>
        <v>15.809999999999999</v>
      </c>
      <c r="E88" s="1">
        <f t="shared" si="11"/>
        <v>16.48</v>
      </c>
      <c r="F88" s="1">
        <f t="shared" si="11"/>
        <v>70.680000000000007</v>
      </c>
      <c r="G88" s="1">
        <f t="shared" si="11"/>
        <v>474.14</v>
      </c>
      <c r="H88" s="70"/>
    </row>
    <row r="89" spans="1:8" s="66" customFormat="1" ht="27.75" customHeight="1" x14ac:dyDescent="0.2">
      <c r="A89" s="98" t="s">
        <v>91</v>
      </c>
      <c r="B89" s="99"/>
      <c r="C89" s="1"/>
      <c r="D89" s="2">
        <f>D88/77</f>
        <v>0.2053246753246753</v>
      </c>
      <c r="E89" s="2">
        <f>E88/79</f>
        <v>0.20860759493670886</v>
      </c>
      <c r="F89" s="2">
        <f>F88/335</f>
        <v>0.21098507462686569</v>
      </c>
      <c r="G89" s="2">
        <f>G88/2350</f>
        <v>0.20176170212765956</v>
      </c>
      <c r="H89" s="3"/>
    </row>
    <row r="90" spans="1:8" x14ac:dyDescent="0.2">
      <c r="A90" s="84" t="s">
        <v>20</v>
      </c>
      <c r="B90" s="67" t="s">
        <v>57</v>
      </c>
      <c r="C90" s="68">
        <v>60</v>
      </c>
      <c r="D90" s="10">
        <v>1.1399999999999999</v>
      </c>
      <c r="E90" s="10">
        <v>5.34</v>
      </c>
      <c r="F90" s="10">
        <v>4.62</v>
      </c>
      <c r="G90" s="9">
        <v>71.400000000000006</v>
      </c>
      <c r="H90" s="11" t="s">
        <v>16</v>
      </c>
    </row>
    <row r="91" spans="1:8" x14ac:dyDescent="0.2">
      <c r="A91" s="84"/>
      <c r="B91" s="67" t="s">
        <v>58</v>
      </c>
      <c r="C91" s="68">
        <v>200</v>
      </c>
      <c r="D91" s="10">
        <v>5.84</v>
      </c>
      <c r="E91" s="10">
        <v>4.54</v>
      </c>
      <c r="F91" s="10">
        <v>17.38</v>
      </c>
      <c r="G91" s="9">
        <v>132.76</v>
      </c>
      <c r="H91" s="11" t="s">
        <v>148</v>
      </c>
    </row>
    <row r="92" spans="1:8" x14ac:dyDescent="0.2">
      <c r="A92" s="84"/>
      <c r="B92" s="67" t="s">
        <v>59</v>
      </c>
      <c r="C92" s="68">
        <v>240</v>
      </c>
      <c r="D92" s="10">
        <v>14.83</v>
      </c>
      <c r="E92" s="10">
        <v>13.6</v>
      </c>
      <c r="F92" s="10">
        <v>37.659999999999997</v>
      </c>
      <c r="G92" s="9">
        <v>309.22000000000003</v>
      </c>
      <c r="H92" s="69" t="s">
        <v>149</v>
      </c>
    </row>
    <row r="93" spans="1:8" x14ac:dyDescent="0.2">
      <c r="A93" s="84"/>
      <c r="B93" s="67" t="s">
        <v>38</v>
      </c>
      <c r="C93" s="68">
        <v>200</v>
      </c>
      <c r="D93" s="10">
        <v>0.5</v>
      </c>
      <c r="E93" s="10">
        <v>0</v>
      </c>
      <c r="F93" s="10">
        <v>19.8</v>
      </c>
      <c r="G93" s="9">
        <v>81</v>
      </c>
      <c r="H93" s="69" t="s">
        <v>133</v>
      </c>
    </row>
    <row r="94" spans="1:8" x14ac:dyDescent="0.2">
      <c r="A94" s="84"/>
      <c r="B94" s="67" t="s">
        <v>26</v>
      </c>
      <c r="C94" s="68">
        <v>20</v>
      </c>
      <c r="D94" s="10">
        <v>1.32</v>
      </c>
      <c r="E94" s="10">
        <v>0.24</v>
      </c>
      <c r="F94" s="10">
        <v>6.68</v>
      </c>
      <c r="G94" s="9">
        <v>34.799999999999997</v>
      </c>
      <c r="H94" s="11" t="s">
        <v>16</v>
      </c>
    </row>
    <row r="95" spans="1:8" x14ac:dyDescent="0.2">
      <c r="A95" s="84"/>
      <c r="B95" s="67" t="s">
        <v>27</v>
      </c>
      <c r="C95" s="68">
        <v>30</v>
      </c>
      <c r="D95" s="10">
        <v>2.4</v>
      </c>
      <c r="E95" s="10">
        <v>0.48</v>
      </c>
      <c r="F95" s="10">
        <v>15.63</v>
      </c>
      <c r="G95" s="9">
        <v>76.5</v>
      </c>
      <c r="H95" s="11" t="s">
        <v>16</v>
      </c>
    </row>
    <row r="96" spans="1:8" s="66" customFormat="1" x14ac:dyDescent="0.2">
      <c r="A96" s="84" t="s">
        <v>28</v>
      </c>
      <c r="B96" s="97"/>
      <c r="C96" s="1">
        <f>SUM(C90:C95)</f>
        <v>750</v>
      </c>
      <c r="D96" s="1">
        <f t="shared" ref="D96:G96" si="12">SUM(D90:D95)</f>
        <v>26.029999999999998</v>
      </c>
      <c r="E96" s="1">
        <f t="shared" si="12"/>
        <v>24.199999999999996</v>
      </c>
      <c r="F96" s="1">
        <f t="shared" si="12"/>
        <v>101.76999999999998</v>
      </c>
      <c r="G96" s="1">
        <f t="shared" si="12"/>
        <v>705.68</v>
      </c>
      <c r="H96" s="70"/>
    </row>
    <row r="97" spans="1:8" s="66" customFormat="1" ht="27.75" customHeight="1" x14ac:dyDescent="0.2">
      <c r="A97" s="98" t="s">
        <v>91</v>
      </c>
      <c r="B97" s="99"/>
      <c r="C97" s="1"/>
      <c r="D97" s="2">
        <f>D96/77</f>
        <v>0.33805194805194805</v>
      </c>
      <c r="E97" s="2">
        <f>E96/79</f>
        <v>0.3063291139240506</v>
      </c>
      <c r="F97" s="2">
        <f>F96/335</f>
        <v>0.30379104477611935</v>
      </c>
      <c r="G97" s="2">
        <f>G96/2350</f>
        <v>0.30028936170212761</v>
      </c>
      <c r="H97" s="3"/>
    </row>
    <row r="98" spans="1:8" s="66" customFormat="1" ht="13.5" thickBot="1" x14ac:dyDescent="0.25">
      <c r="A98" s="92" t="s">
        <v>29</v>
      </c>
      <c r="B98" s="93"/>
      <c r="C98" s="71">
        <f>SUM(C96,C88)</f>
        <v>1250</v>
      </c>
      <c r="D98" s="71">
        <f t="shared" ref="D98:G98" si="13">SUM(D96,D88)</f>
        <v>41.839999999999996</v>
      </c>
      <c r="E98" s="71">
        <f t="shared" si="13"/>
        <v>40.679999999999993</v>
      </c>
      <c r="F98" s="71">
        <f t="shared" si="13"/>
        <v>172.45</v>
      </c>
      <c r="G98" s="71">
        <f t="shared" si="13"/>
        <v>1179.82</v>
      </c>
      <c r="H98" s="72"/>
    </row>
    <row r="99" spans="1:8" s="66" customFormat="1" x14ac:dyDescent="0.2">
      <c r="A99" s="94" t="s">
        <v>60</v>
      </c>
      <c r="B99" s="95"/>
      <c r="C99" s="95"/>
      <c r="D99" s="95"/>
      <c r="E99" s="95"/>
      <c r="F99" s="95"/>
      <c r="G99" s="95"/>
      <c r="H99" s="96"/>
    </row>
    <row r="100" spans="1:8" x14ac:dyDescent="0.2">
      <c r="A100" s="84" t="s">
        <v>13</v>
      </c>
      <c r="B100" s="67" t="s">
        <v>61</v>
      </c>
      <c r="C100" s="68">
        <v>220</v>
      </c>
      <c r="D100" s="10">
        <v>9.93</v>
      </c>
      <c r="E100" s="10">
        <v>12.87</v>
      </c>
      <c r="F100" s="10">
        <v>24.15</v>
      </c>
      <c r="G100" s="9">
        <v>285.8</v>
      </c>
      <c r="H100" s="69" t="s">
        <v>150</v>
      </c>
    </row>
    <row r="101" spans="1:8" x14ac:dyDescent="0.2">
      <c r="A101" s="84"/>
      <c r="B101" s="67" t="s">
        <v>62</v>
      </c>
      <c r="C101" s="68">
        <v>40</v>
      </c>
      <c r="D101" s="10">
        <v>3</v>
      </c>
      <c r="E101" s="10">
        <v>4.72</v>
      </c>
      <c r="F101" s="10">
        <v>29.96</v>
      </c>
      <c r="G101" s="9">
        <v>166.84</v>
      </c>
      <c r="H101" s="11" t="s">
        <v>16</v>
      </c>
    </row>
    <row r="102" spans="1:8" x14ac:dyDescent="0.2">
      <c r="A102" s="84"/>
      <c r="B102" s="67" t="s">
        <v>17</v>
      </c>
      <c r="C102" s="68">
        <v>40</v>
      </c>
      <c r="D102" s="10">
        <v>3</v>
      </c>
      <c r="E102" s="10">
        <v>1.04</v>
      </c>
      <c r="F102" s="10">
        <v>20.56</v>
      </c>
      <c r="G102" s="9">
        <v>102.4</v>
      </c>
      <c r="H102" s="11" t="s">
        <v>16</v>
      </c>
    </row>
    <row r="103" spans="1:8" x14ac:dyDescent="0.2">
      <c r="A103" s="84"/>
      <c r="B103" s="67" t="s">
        <v>18</v>
      </c>
      <c r="C103" s="68">
        <v>200</v>
      </c>
      <c r="D103" s="10">
        <v>0.26</v>
      </c>
      <c r="E103" s="10">
        <v>0</v>
      </c>
      <c r="F103" s="10">
        <v>7.24</v>
      </c>
      <c r="G103" s="9">
        <v>30.82</v>
      </c>
      <c r="H103" s="69" t="s">
        <v>122</v>
      </c>
    </row>
    <row r="104" spans="1:8" s="66" customFormat="1" x14ac:dyDescent="0.2">
      <c r="A104" s="84" t="s">
        <v>19</v>
      </c>
      <c r="B104" s="97"/>
      <c r="C104" s="1">
        <f>SUM(C100:C103)</f>
        <v>500</v>
      </c>
      <c r="D104" s="1">
        <f t="shared" ref="D104:G104" si="14">SUM(D100:D103)</f>
        <v>16.190000000000001</v>
      </c>
      <c r="E104" s="1">
        <f t="shared" si="14"/>
        <v>18.63</v>
      </c>
      <c r="F104" s="1">
        <f t="shared" si="14"/>
        <v>81.91</v>
      </c>
      <c r="G104" s="1">
        <f t="shared" si="14"/>
        <v>585.86</v>
      </c>
      <c r="H104" s="70"/>
    </row>
    <row r="105" spans="1:8" s="66" customFormat="1" ht="27" customHeight="1" x14ac:dyDescent="0.2">
      <c r="A105" s="98" t="s">
        <v>91</v>
      </c>
      <c r="B105" s="99"/>
      <c r="C105" s="1"/>
      <c r="D105" s="2">
        <f>D104/77</f>
        <v>0.21025974025974029</v>
      </c>
      <c r="E105" s="2">
        <f>E104/79</f>
        <v>0.23582278481012656</v>
      </c>
      <c r="F105" s="2">
        <f>F104/335</f>
        <v>0.24450746268656715</v>
      </c>
      <c r="G105" s="2">
        <f>G104/2350</f>
        <v>0.24930212765957446</v>
      </c>
      <c r="H105" s="3"/>
    </row>
    <row r="106" spans="1:8" x14ac:dyDescent="0.2">
      <c r="A106" s="84" t="s">
        <v>20</v>
      </c>
      <c r="B106" s="67" t="s">
        <v>63</v>
      </c>
      <c r="C106" s="68">
        <v>60</v>
      </c>
      <c r="D106" s="10">
        <v>0.85</v>
      </c>
      <c r="E106" s="10">
        <v>7.0000000000000007E-2</v>
      </c>
      <c r="F106" s="10">
        <v>4.51</v>
      </c>
      <c r="G106" s="9">
        <v>22.89</v>
      </c>
      <c r="H106" s="69" t="s">
        <v>151</v>
      </c>
    </row>
    <row r="107" spans="1:8" ht="25.5" x14ac:dyDescent="0.2">
      <c r="A107" s="84"/>
      <c r="B107" s="67" t="s">
        <v>36</v>
      </c>
      <c r="C107" s="68">
        <v>200</v>
      </c>
      <c r="D107" s="10">
        <v>3.24</v>
      </c>
      <c r="E107" s="10">
        <v>4.1399999999999997</v>
      </c>
      <c r="F107" s="10">
        <v>9.6999999999999993</v>
      </c>
      <c r="G107" s="9">
        <v>87.78</v>
      </c>
      <c r="H107" s="11" t="s">
        <v>131</v>
      </c>
    </row>
    <row r="108" spans="1:8" x14ac:dyDescent="0.2">
      <c r="A108" s="84"/>
      <c r="B108" s="67" t="s">
        <v>64</v>
      </c>
      <c r="C108" s="68">
        <v>90</v>
      </c>
      <c r="D108" s="10">
        <v>12.28</v>
      </c>
      <c r="E108" s="10">
        <v>13.96</v>
      </c>
      <c r="F108" s="10">
        <v>23.62</v>
      </c>
      <c r="G108" s="9">
        <v>250.52</v>
      </c>
      <c r="H108" s="69" t="s">
        <v>152</v>
      </c>
    </row>
    <row r="109" spans="1:8" x14ac:dyDescent="0.2">
      <c r="A109" s="84"/>
      <c r="B109" s="67" t="s">
        <v>24</v>
      </c>
      <c r="C109" s="68">
        <v>150</v>
      </c>
      <c r="D109" s="10">
        <v>5.29</v>
      </c>
      <c r="E109" s="10">
        <v>5.51</v>
      </c>
      <c r="F109" s="10">
        <v>32.700000000000003</v>
      </c>
      <c r="G109" s="9">
        <v>232</v>
      </c>
      <c r="H109" s="69" t="s">
        <v>126</v>
      </c>
    </row>
    <row r="110" spans="1:8" x14ac:dyDescent="0.2">
      <c r="A110" s="84"/>
      <c r="B110" s="67" t="s">
        <v>25</v>
      </c>
      <c r="C110" s="68">
        <v>200</v>
      </c>
      <c r="D110" s="10">
        <v>0.16</v>
      </c>
      <c r="E110" s="10">
        <v>0</v>
      </c>
      <c r="F110" s="10">
        <v>8.1999999999999993</v>
      </c>
      <c r="G110" s="9">
        <v>34.86</v>
      </c>
      <c r="H110" s="69" t="s">
        <v>127</v>
      </c>
    </row>
    <row r="111" spans="1:8" x14ac:dyDescent="0.2">
      <c r="A111" s="84"/>
      <c r="B111" s="67" t="s">
        <v>26</v>
      </c>
      <c r="C111" s="68">
        <v>20</v>
      </c>
      <c r="D111" s="10">
        <v>1.32</v>
      </c>
      <c r="E111" s="10">
        <v>0.24</v>
      </c>
      <c r="F111" s="10">
        <v>6.68</v>
      </c>
      <c r="G111" s="9">
        <v>34.799999999999997</v>
      </c>
      <c r="H111" s="11" t="s">
        <v>16</v>
      </c>
    </row>
    <row r="112" spans="1:8" x14ac:dyDescent="0.2">
      <c r="A112" s="84"/>
      <c r="B112" s="67" t="s">
        <v>27</v>
      </c>
      <c r="C112" s="68">
        <v>30</v>
      </c>
      <c r="D112" s="10">
        <v>2.4</v>
      </c>
      <c r="E112" s="10">
        <v>0.48</v>
      </c>
      <c r="F112" s="10">
        <v>15.63</v>
      </c>
      <c r="G112" s="9">
        <v>76.5</v>
      </c>
      <c r="H112" s="11" t="s">
        <v>16</v>
      </c>
    </row>
    <row r="113" spans="1:8" s="66" customFormat="1" x14ac:dyDescent="0.2">
      <c r="A113" s="84" t="s">
        <v>28</v>
      </c>
      <c r="B113" s="97"/>
      <c r="C113" s="1">
        <f>SUM(C106:C112)</f>
        <v>750</v>
      </c>
      <c r="D113" s="1">
        <f t="shared" ref="D113:G113" si="15">SUM(D106:D112)</f>
        <v>25.539999999999996</v>
      </c>
      <c r="E113" s="1">
        <f t="shared" si="15"/>
        <v>24.4</v>
      </c>
      <c r="F113" s="1">
        <f t="shared" si="15"/>
        <v>101.03999999999999</v>
      </c>
      <c r="G113" s="1">
        <f t="shared" si="15"/>
        <v>739.35</v>
      </c>
      <c r="H113" s="70"/>
    </row>
    <row r="114" spans="1:8" s="66" customFormat="1" ht="28.5" customHeight="1" x14ac:dyDescent="0.2">
      <c r="A114" s="98" t="s">
        <v>91</v>
      </c>
      <c r="B114" s="99"/>
      <c r="C114" s="1"/>
      <c r="D114" s="2">
        <f>D113/77</f>
        <v>0.33168831168831164</v>
      </c>
      <c r="E114" s="2">
        <f>E113/79</f>
        <v>0.30886075949367087</v>
      </c>
      <c r="F114" s="2">
        <f>F113/335</f>
        <v>0.30161194029850746</v>
      </c>
      <c r="G114" s="2">
        <f>G113/2350</f>
        <v>0.31461702127659574</v>
      </c>
      <c r="H114" s="3"/>
    </row>
    <row r="115" spans="1:8" s="66" customFormat="1" ht="13.5" thickBot="1" x14ac:dyDescent="0.25">
      <c r="A115" s="92" t="s">
        <v>29</v>
      </c>
      <c r="B115" s="93"/>
      <c r="C115" s="71">
        <f>SUM(C113,C104)</f>
        <v>1250</v>
      </c>
      <c r="D115" s="71">
        <f t="shared" ref="D115:G115" si="16">SUM(D113,D104)</f>
        <v>41.73</v>
      </c>
      <c r="E115" s="71">
        <f t="shared" si="16"/>
        <v>43.03</v>
      </c>
      <c r="F115" s="71">
        <f t="shared" si="16"/>
        <v>182.95</v>
      </c>
      <c r="G115" s="71">
        <f t="shared" si="16"/>
        <v>1325.21</v>
      </c>
      <c r="H115" s="72"/>
    </row>
    <row r="116" spans="1:8" s="66" customFormat="1" x14ac:dyDescent="0.2">
      <c r="A116" s="94" t="s">
        <v>65</v>
      </c>
      <c r="B116" s="95"/>
      <c r="C116" s="95"/>
      <c r="D116" s="95"/>
      <c r="E116" s="95"/>
      <c r="F116" s="95"/>
      <c r="G116" s="95"/>
      <c r="H116" s="96"/>
    </row>
    <row r="117" spans="1:8" x14ac:dyDescent="0.2">
      <c r="A117" s="84" t="s">
        <v>13</v>
      </c>
      <c r="B117" s="67" t="s">
        <v>66</v>
      </c>
      <c r="C117" s="68">
        <v>160</v>
      </c>
      <c r="D117" s="10">
        <v>12.24</v>
      </c>
      <c r="E117" s="10">
        <v>15.17</v>
      </c>
      <c r="F117" s="10">
        <v>30.4</v>
      </c>
      <c r="G117" s="9">
        <v>294.10000000000002</v>
      </c>
      <c r="H117" s="69" t="s">
        <v>153</v>
      </c>
    </row>
    <row r="118" spans="1:8" x14ac:dyDescent="0.2">
      <c r="A118" s="84"/>
      <c r="B118" s="67" t="s">
        <v>33</v>
      </c>
      <c r="C118" s="68">
        <v>100</v>
      </c>
      <c r="D118" s="10">
        <v>0.4</v>
      </c>
      <c r="E118" s="10">
        <v>0.4</v>
      </c>
      <c r="F118" s="10">
        <v>9.8000000000000007</v>
      </c>
      <c r="G118" s="9">
        <v>47</v>
      </c>
      <c r="H118" s="11">
        <v>1</v>
      </c>
    </row>
    <row r="119" spans="1:8" x14ac:dyDescent="0.2">
      <c r="A119" s="84"/>
      <c r="B119" s="67" t="s">
        <v>17</v>
      </c>
      <c r="C119" s="68">
        <v>40</v>
      </c>
      <c r="D119" s="10">
        <v>3</v>
      </c>
      <c r="E119" s="10">
        <v>1.04</v>
      </c>
      <c r="F119" s="10">
        <v>20.56</v>
      </c>
      <c r="G119" s="9">
        <v>102.4</v>
      </c>
      <c r="H119" s="11" t="s">
        <v>16</v>
      </c>
    </row>
    <row r="120" spans="1:8" x14ac:dyDescent="0.2">
      <c r="A120" s="84"/>
      <c r="B120" s="67" t="s">
        <v>34</v>
      </c>
      <c r="C120" s="68">
        <v>200</v>
      </c>
      <c r="D120" s="10">
        <v>0.2</v>
      </c>
      <c r="E120" s="10">
        <v>0</v>
      </c>
      <c r="F120" s="10">
        <v>7.02</v>
      </c>
      <c r="G120" s="9">
        <v>28.44</v>
      </c>
      <c r="H120" s="69" t="s">
        <v>130</v>
      </c>
    </row>
    <row r="121" spans="1:8" s="66" customFormat="1" x14ac:dyDescent="0.2">
      <c r="A121" s="84" t="s">
        <v>19</v>
      </c>
      <c r="B121" s="97"/>
      <c r="C121" s="1">
        <f>SUM(C117:C120)</f>
        <v>500</v>
      </c>
      <c r="D121" s="1">
        <f t="shared" ref="D121:G121" si="17">SUM(D117:D120)</f>
        <v>15.84</v>
      </c>
      <c r="E121" s="1">
        <f t="shared" si="17"/>
        <v>16.61</v>
      </c>
      <c r="F121" s="1">
        <f t="shared" si="17"/>
        <v>67.78</v>
      </c>
      <c r="G121" s="1">
        <f t="shared" si="17"/>
        <v>471.94</v>
      </c>
      <c r="H121" s="70"/>
    </row>
    <row r="122" spans="1:8" s="66" customFormat="1" ht="25.5" customHeight="1" x14ac:dyDescent="0.2">
      <c r="A122" s="98" t="s">
        <v>91</v>
      </c>
      <c r="B122" s="99"/>
      <c r="C122" s="1"/>
      <c r="D122" s="2">
        <f>D121/77</f>
        <v>0.20571428571428571</v>
      </c>
      <c r="E122" s="2">
        <f>E121/79</f>
        <v>0.21025316455696202</v>
      </c>
      <c r="F122" s="2">
        <f>F121/335</f>
        <v>0.20232835820895523</v>
      </c>
      <c r="G122" s="2">
        <f>G121/2350</f>
        <v>0.20082553191489361</v>
      </c>
      <c r="H122" s="3"/>
    </row>
    <row r="123" spans="1:8" x14ac:dyDescent="0.2">
      <c r="A123" s="84" t="s">
        <v>20</v>
      </c>
      <c r="B123" s="67" t="s">
        <v>43</v>
      </c>
      <c r="C123" s="68">
        <v>60</v>
      </c>
      <c r="D123" s="10">
        <v>0.9</v>
      </c>
      <c r="E123" s="10">
        <v>0.1</v>
      </c>
      <c r="F123" s="10">
        <v>5.2</v>
      </c>
      <c r="G123" s="9">
        <v>25.2</v>
      </c>
      <c r="H123" s="69" t="s">
        <v>137</v>
      </c>
    </row>
    <row r="124" spans="1:8" ht="25.5" x14ac:dyDescent="0.2">
      <c r="A124" s="84"/>
      <c r="B124" s="67" t="s">
        <v>67</v>
      </c>
      <c r="C124" s="68">
        <v>200</v>
      </c>
      <c r="D124" s="10">
        <v>4.7</v>
      </c>
      <c r="E124" s="10">
        <v>2.78</v>
      </c>
      <c r="F124" s="10">
        <v>18.5</v>
      </c>
      <c r="G124" s="9">
        <v>119.6</v>
      </c>
      <c r="H124" s="11" t="s">
        <v>154</v>
      </c>
    </row>
    <row r="125" spans="1:8" x14ac:dyDescent="0.2">
      <c r="A125" s="84"/>
      <c r="B125" s="67" t="s">
        <v>37</v>
      </c>
      <c r="C125" s="68">
        <v>240</v>
      </c>
      <c r="D125" s="10">
        <v>16.600000000000001</v>
      </c>
      <c r="E125" s="10">
        <v>21.11</v>
      </c>
      <c r="F125" s="10">
        <v>48.62</v>
      </c>
      <c r="G125" s="9">
        <v>429.74</v>
      </c>
      <c r="H125" s="69" t="s">
        <v>132</v>
      </c>
    </row>
    <row r="126" spans="1:8" x14ac:dyDescent="0.2">
      <c r="A126" s="84"/>
      <c r="B126" s="67" t="s">
        <v>38</v>
      </c>
      <c r="C126" s="68">
        <v>200</v>
      </c>
      <c r="D126" s="10">
        <v>0.5</v>
      </c>
      <c r="E126" s="10">
        <v>0</v>
      </c>
      <c r="F126" s="10">
        <v>19.8</v>
      </c>
      <c r="G126" s="9">
        <v>81</v>
      </c>
      <c r="H126" s="69" t="s">
        <v>133</v>
      </c>
    </row>
    <row r="127" spans="1:8" x14ac:dyDescent="0.2">
      <c r="A127" s="84"/>
      <c r="B127" s="67" t="s">
        <v>26</v>
      </c>
      <c r="C127" s="68">
        <v>20</v>
      </c>
      <c r="D127" s="10">
        <v>1.32</v>
      </c>
      <c r="E127" s="10">
        <v>0.24</v>
      </c>
      <c r="F127" s="10">
        <v>6.68</v>
      </c>
      <c r="G127" s="9">
        <v>34.799999999999997</v>
      </c>
      <c r="H127" s="11" t="s">
        <v>16</v>
      </c>
    </row>
    <row r="128" spans="1:8" x14ac:dyDescent="0.2">
      <c r="A128" s="84"/>
      <c r="B128" s="67" t="s">
        <v>27</v>
      </c>
      <c r="C128" s="68">
        <v>30</v>
      </c>
      <c r="D128" s="10">
        <v>2.4</v>
      </c>
      <c r="E128" s="10">
        <v>0.48</v>
      </c>
      <c r="F128" s="10">
        <v>15.63</v>
      </c>
      <c r="G128" s="9">
        <v>76.5</v>
      </c>
      <c r="H128" s="11" t="s">
        <v>16</v>
      </c>
    </row>
    <row r="129" spans="1:8" s="66" customFormat="1" x14ac:dyDescent="0.2">
      <c r="A129" s="84" t="s">
        <v>28</v>
      </c>
      <c r="B129" s="97"/>
      <c r="C129" s="1">
        <f>SUM(C123:C128)</f>
        <v>750</v>
      </c>
      <c r="D129" s="1">
        <f t="shared" ref="D129:G129" si="18">SUM(D123:D128)</f>
        <v>26.42</v>
      </c>
      <c r="E129" s="1">
        <f t="shared" si="18"/>
        <v>24.709999999999997</v>
      </c>
      <c r="F129" s="1">
        <f t="shared" si="18"/>
        <v>114.42999999999998</v>
      </c>
      <c r="G129" s="1">
        <f t="shared" si="18"/>
        <v>766.83999999999992</v>
      </c>
      <c r="H129" s="70"/>
    </row>
    <row r="130" spans="1:8" s="66" customFormat="1" ht="25.5" customHeight="1" x14ac:dyDescent="0.2">
      <c r="A130" s="98" t="s">
        <v>91</v>
      </c>
      <c r="B130" s="99"/>
      <c r="C130" s="1"/>
      <c r="D130" s="2">
        <f>D129/77</f>
        <v>0.34311688311688315</v>
      </c>
      <c r="E130" s="2">
        <f>E129/79</f>
        <v>0.31278481012658227</v>
      </c>
      <c r="F130" s="2">
        <f>F129/335</f>
        <v>0.34158208955223873</v>
      </c>
      <c r="G130" s="2">
        <f>G129/2350</f>
        <v>0.32631489361702126</v>
      </c>
      <c r="H130" s="3"/>
    </row>
    <row r="131" spans="1:8" s="66" customFormat="1" ht="13.5" thickBot="1" x14ac:dyDescent="0.25">
      <c r="A131" s="92" t="s">
        <v>29</v>
      </c>
      <c r="B131" s="93"/>
      <c r="C131" s="71">
        <f>SUM(C129,C121)</f>
        <v>1250</v>
      </c>
      <c r="D131" s="71">
        <f t="shared" ref="D131:G131" si="19">SUM(D129,D121)</f>
        <v>42.260000000000005</v>
      </c>
      <c r="E131" s="71">
        <f t="shared" si="19"/>
        <v>41.319999999999993</v>
      </c>
      <c r="F131" s="71">
        <f t="shared" si="19"/>
        <v>182.20999999999998</v>
      </c>
      <c r="G131" s="71">
        <f t="shared" si="19"/>
        <v>1238.78</v>
      </c>
      <c r="H131" s="72"/>
    </row>
    <row r="132" spans="1:8" s="66" customFormat="1" x14ac:dyDescent="0.2">
      <c r="A132" s="94" t="s">
        <v>68</v>
      </c>
      <c r="B132" s="95"/>
      <c r="C132" s="95"/>
      <c r="D132" s="95"/>
      <c r="E132" s="95"/>
      <c r="F132" s="95"/>
      <c r="G132" s="95"/>
      <c r="H132" s="96"/>
    </row>
    <row r="133" spans="1:8" x14ac:dyDescent="0.2">
      <c r="A133" s="84" t="s">
        <v>13</v>
      </c>
      <c r="B133" s="67" t="s">
        <v>69</v>
      </c>
      <c r="C133" s="68">
        <v>200</v>
      </c>
      <c r="D133" s="10">
        <v>9.4600000000000009</v>
      </c>
      <c r="E133" s="10">
        <v>9.86</v>
      </c>
      <c r="F133" s="10">
        <v>13.06</v>
      </c>
      <c r="G133" s="9">
        <v>241.12</v>
      </c>
      <c r="H133" s="69" t="s">
        <v>155</v>
      </c>
    </row>
    <row r="134" spans="1:8" x14ac:dyDescent="0.2">
      <c r="A134" s="84"/>
      <c r="B134" s="67" t="s">
        <v>41</v>
      </c>
      <c r="C134" s="68">
        <v>100</v>
      </c>
      <c r="D134" s="10">
        <v>8.76</v>
      </c>
      <c r="E134" s="10">
        <v>8.82</v>
      </c>
      <c r="F134" s="10">
        <v>52.6</v>
      </c>
      <c r="G134" s="9">
        <v>311.57</v>
      </c>
      <c r="H134" s="69" t="s">
        <v>135</v>
      </c>
    </row>
    <row r="135" spans="1:8" x14ac:dyDescent="0.2">
      <c r="A135" s="84"/>
      <c r="B135" s="67" t="s">
        <v>42</v>
      </c>
      <c r="C135" s="68">
        <v>200</v>
      </c>
      <c r="D135" s="10">
        <v>0</v>
      </c>
      <c r="E135" s="10">
        <v>0</v>
      </c>
      <c r="F135" s="10">
        <v>6.98</v>
      </c>
      <c r="G135" s="9">
        <v>26.54</v>
      </c>
      <c r="H135" s="11" t="s">
        <v>136</v>
      </c>
    </row>
    <row r="136" spans="1:8" s="66" customFormat="1" x14ac:dyDescent="0.2">
      <c r="A136" s="84" t="s">
        <v>19</v>
      </c>
      <c r="B136" s="97"/>
      <c r="C136" s="1">
        <f>SUM(C133:C135)</f>
        <v>500</v>
      </c>
      <c r="D136" s="1">
        <f t="shared" ref="D136:G136" si="20">SUM(D133:D135)</f>
        <v>18.22</v>
      </c>
      <c r="E136" s="1">
        <f t="shared" si="20"/>
        <v>18.68</v>
      </c>
      <c r="F136" s="1">
        <f t="shared" si="20"/>
        <v>72.64</v>
      </c>
      <c r="G136" s="1">
        <f t="shared" si="20"/>
        <v>579.23</v>
      </c>
      <c r="H136" s="70"/>
    </row>
    <row r="137" spans="1:8" s="66" customFormat="1" ht="33" customHeight="1" x14ac:dyDescent="0.2">
      <c r="A137" s="98" t="s">
        <v>91</v>
      </c>
      <c r="B137" s="99"/>
      <c r="C137" s="1"/>
      <c r="D137" s="2">
        <f>D136/77</f>
        <v>0.2366233766233766</v>
      </c>
      <c r="E137" s="2">
        <f>E136/79</f>
        <v>0.23645569620253165</v>
      </c>
      <c r="F137" s="2">
        <f>F136/335</f>
        <v>0.21683582089552239</v>
      </c>
      <c r="G137" s="2">
        <f>G136/2350</f>
        <v>0.2464808510638298</v>
      </c>
      <c r="H137" s="3"/>
    </row>
    <row r="138" spans="1:8" x14ac:dyDescent="0.2">
      <c r="A138" s="84" t="s">
        <v>20</v>
      </c>
      <c r="B138" s="67" t="s">
        <v>57</v>
      </c>
      <c r="C138" s="68">
        <v>60</v>
      </c>
      <c r="D138" s="10">
        <v>1.1399999999999999</v>
      </c>
      <c r="E138" s="10">
        <v>5.34</v>
      </c>
      <c r="F138" s="10">
        <v>4.62</v>
      </c>
      <c r="G138" s="9">
        <v>71.400000000000006</v>
      </c>
      <c r="H138" s="11" t="s">
        <v>16</v>
      </c>
    </row>
    <row r="139" spans="1:8" x14ac:dyDescent="0.2">
      <c r="A139" s="84"/>
      <c r="B139" s="67" t="s">
        <v>70</v>
      </c>
      <c r="C139" s="68">
        <v>200</v>
      </c>
      <c r="D139" s="10">
        <v>1.66</v>
      </c>
      <c r="E139" s="10">
        <v>3.56</v>
      </c>
      <c r="F139" s="10">
        <v>7.46</v>
      </c>
      <c r="G139" s="9">
        <v>69.28</v>
      </c>
      <c r="H139" s="69" t="s">
        <v>156</v>
      </c>
    </row>
    <row r="140" spans="1:8" x14ac:dyDescent="0.2">
      <c r="A140" s="84"/>
      <c r="B140" s="67" t="s">
        <v>71</v>
      </c>
      <c r="C140" s="68">
        <v>90</v>
      </c>
      <c r="D140" s="10">
        <v>14.74</v>
      </c>
      <c r="E140" s="10">
        <v>8.3800000000000008</v>
      </c>
      <c r="F140" s="10">
        <v>27.2</v>
      </c>
      <c r="G140" s="9">
        <v>172.71</v>
      </c>
      <c r="H140" s="69" t="s">
        <v>157</v>
      </c>
    </row>
    <row r="141" spans="1:8" x14ac:dyDescent="0.2">
      <c r="A141" s="84"/>
      <c r="B141" s="67" t="s">
        <v>72</v>
      </c>
      <c r="C141" s="68">
        <v>150</v>
      </c>
      <c r="D141" s="10">
        <v>3.1</v>
      </c>
      <c r="E141" s="10">
        <v>6</v>
      </c>
      <c r="F141" s="10">
        <v>29.7</v>
      </c>
      <c r="G141" s="9">
        <v>239.8</v>
      </c>
      <c r="H141" s="69" t="s">
        <v>158</v>
      </c>
    </row>
    <row r="142" spans="1:8" x14ac:dyDescent="0.2">
      <c r="A142" s="84"/>
      <c r="B142" s="67" t="s">
        <v>46</v>
      </c>
      <c r="C142" s="68">
        <v>200</v>
      </c>
      <c r="D142" s="10">
        <v>0.18</v>
      </c>
      <c r="E142" s="10">
        <v>0.1</v>
      </c>
      <c r="F142" s="10">
        <v>9.92</v>
      </c>
      <c r="G142" s="9">
        <v>42.02</v>
      </c>
      <c r="H142" s="11" t="s">
        <v>140</v>
      </c>
    </row>
    <row r="143" spans="1:8" x14ac:dyDescent="0.2">
      <c r="A143" s="84"/>
      <c r="B143" s="67" t="s">
        <v>26</v>
      </c>
      <c r="C143" s="68">
        <v>20</v>
      </c>
      <c r="D143" s="10">
        <v>1.32</v>
      </c>
      <c r="E143" s="10">
        <v>0.24</v>
      </c>
      <c r="F143" s="10">
        <v>6.68</v>
      </c>
      <c r="G143" s="9">
        <v>34.799999999999997</v>
      </c>
      <c r="H143" s="11" t="s">
        <v>16</v>
      </c>
    </row>
    <row r="144" spans="1:8" x14ac:dyDescent="0.2">
      <c r="A144" s="84"/>
      <c r="B144" s="67" t="s">
        <v>27</v>
      </c>
      <c r="C144" s="68">
        <v>30</v>
      </c>
      <c r="D144" s="10">
        <v>2.4</v>
      </c>
      <c r="E144" s="10">
        <v>0.48</v>
      </c>
      <c r="F144" s="10">
        <v>15.63</v>
      </c>
      <c r="G144" s="9">
        <v>76.5</v>
      </c>
      <c r="H144" s="11" t="s">
        <v>16</v>
      </c>
    </row>
    <row r="145" spans="1:8" s="66" customFormat="1" x14ac:dyDescent="0.2">
      <c r="A145" s="84" t="s">
        <v>28</v>
      </c>
      <c r="B145" s="97"/>
      <c r="C145" s="1">
        <f>SUM(C138:C144)</f>
        <v>750</v>
      </c>
      <c r="D145" s="1">
        <f t="shared" ref="D145:G145" si="21">SUM(D138:D144)</f>
        <v>24.54</v>
      </c>
      <c r="E145" s="1">
        <f t="shared" si="21"/>
        <v>24.1</v>
      </c>
      <c r="F145" s="1">
        <f t="shared" si="21"/>
        <v>101.21000000000001</v>
      </c>
      <c r="G145" s="1">
        <f t="shared" si="21"/>
        <v>706.51</v>
      </c>
      <c r="H145" s="70"/>
    </row>
    <row r="146" spans="1:8" s="66" customFormat="1" ht="26.25" customHeight="1" x14ac:dyDescent="0.2">
      <c r="A146" s="98" t="s">
        <v>91</v>
      </c>
      <c r="B146" s="99"/>
      <c r="C146" s="1"/>
      <c r="D146" s="2">
        <f>D145/77</f>
        <v>0.31870129870129871</v>
      </c>
      <c r="E146" s="2">
        <f>E145/79</f>
        <v>0.30506329113924052</v>
      </c>
      <c r="F146" s="2">
        <f>F145/335</f>
        <v>0.30211940298507467</v>
      </c>
      <c r="G146" s="2">
        <f>G145/2350</f>
        <v>0.30064255319148936</v>
      </c>
      <c r="H146" s="3"/>
    </row>
    <row r="147" spans="1:8" s="66" customFormat="1" ht="13.5" thickBot="1" x14ac:dyDescent="0.25">
      <c r="A147" s="92" t="s">
        <v>29</v>
      </c>
      <c r="B147" s="93"/>
      <c r="C147" s="71">
        <f>SUM(C145,C136)</f>
        <v>1250</v>
      </c>
      <c r="D147" s="71">
        <f t="shared" ref="D147:G147" si="22">SUM(D145,D136)</f>
        <v>42.76</v>
      </c>
      <c r="E147" s="71">
        <f t="shared" si="22"/>
        <v>42.78</v>
      </c>
      <c r="F147" s="71">
        <f t="shared" si="22"/>
        <v>173.85000000000002</v>
      </c>
      <c r="G147" s="71">
        <f t="shared" si="22"/>
        <v>1285.74</v>
      </c>
      <c r="H147" s="72"/>
    </row>
    <row r="148" spans="1:8" s="66" customFormat="1" x14ac:dyDescent="0.2">
      <c r="A148" s="94" t="s">
        <v>73</v>
      </c>
      <c r="B148" s="95"/>
      <c r="C148" s="95"/>
      <c r="D148" s="95"/>
      <c r="E148" s="95"/>
      <c r="F148" s="95"/>
      <c r="G148" s="95"/>
      <c r="H148" s="96"/>
    </row>
    <row r="149" spans="1:8" x14ac:dyDescent="0.2">
      <c r="A149" s="84" t="s">
        <v>13</v>
      </c>
      <c r="B149" s="67" t="s">
        <v>31</v>
      </c>
      <c r="C149" s="68">
        <v>150</v>
      </c>
      <c r="D149" s="10">
        <v>15.99</v>
      </c>
      <c r="E149" s="10">
        <v>15.48</v>
      </c>
      <c r="F149" s="10">
        <v>19.600000000000001</v>
      </c>
      <c r="G149" s="9">
        <v>315.20999999999998</v>
      </c>
      <c r="H149" s="69" t="s">
        <v>128</v>
      </c>
    </row>
    <row r="150" spans="1:8" x14ac:dyDescent="0.2">
      <c r="A150" s="84"/>
      <c r="B150" s="67" t="s">
        <v>32</v>
      </c>
      <c r="C150" s="68">
        <v>20</v>
      </c>
      <c r="D150" s="10">
        <v>0.04</v>
      </c>
      <c r="E150" s="10">
        <v>0</v>
      </c>
      <c r="F150" s="10">
        <v>15.26</v>
      </c>
      <c r="G150" s="9">
        <v>47.46</v>
      </c>
      <c r="H150" s="11" t="s">
        <v>129</v>
      </c>
    </row>
    <row r="151" spans="1:8" x14ac:dyDescent="0.2">
      <c r="A151" s="84"/>
      <c r="B151" s="67" t="s">
        <v>33</v>
      </c>
      <c r="C151" s="68">
        <v>100</v>
      </c>
      <c r="D151" s="10">
        <v>0.4</v>
      </c>
      <c r="E151" s="10">
        <v>0.4</v>
      </c>
      <c r="F151" s="10">
        <v>9.8000000000000007</v>
      </c>
      <c r="G151" s="9">
        <v>47</v>
      </c>
      <c r="H151" s="11">
        <v>1</v>
      </c>
    </row>
    <row r="152" spans="1:8" x14ac:dyDescent="0.2">
      <c r="A152" s="84"/>
      <c r="B152" s="67" t="s">
        <v>17</v>
      </c>
      <c r="C152" s="68">
        <v>30</v>
      </c>
      <c r="D152" s="10">
        <v>2.25</v>
      </c>
      <c r="E152" s="10">
        <v>0.78</v>
      </c>
      <c r="F152" s="10">
        <v>15.42</v>
      </c>
      <c r="G152" s="9">
        <v>76.8</v>
      </c>
      <c r="H152" s="11" t="s">
        <v>16</v>
      </c>
    </row>
    <row r="153" spans="1:8" x14ac:dyDescent="0.2">
      <c r="A153" s="84"/>
      <c r="B153" s="67" t="s">
        <v>18</v>
      </c>
      <c r="C153" s="68">
        <v>200</v>
      </c>
      <c r="D153" s="10">
        <v>0.26</v>
      </c>
      <c r="E153" s="10">
        <v>0</v>
      </c>
      <c r="F153" s="10">
        <v>7.24</v>
      </c>
      <c r="G153" s="9">
        <v>30.82</v>
      </c>
      <c r="H153" s="69" t="s">
        <v>122</v>
      </c>
    </row>
    <row r="154" spans="1:8" s="66" customFormat="1" x14ac:dyDescent="0.2">
      <c r="A154" s="84" t="s">
        <v>19</v>
      </c>
      <c r="B154" s="97"/>
      <c r="C154" s="1">
        <f>SUM(C149:C153)</f>
        <v>500</v>
      </c>
      <c r="D154" s="1">
        <f t="shared" ref="D154:G154" si="23">SUM(D149:D153)</f>
        <v>18.940000000000001</v>
      </c>
      <c r="E154" s="1">
        <f t="shared" si="23"/>
        <v>16.66</v>
      </c>
      <c r="F154" s="1">
        <f t="shared" si="23"/>
        <v>67.319999999999993</v>
      </c>
      <c r="G154" s="1">
        <f t="shared" si="23"/>
        <v>517.29</v>
      </c>
      <c r="H154" s="70"/>
    </row>
    <row r="155" spans="1:8" s="66" customFormat="1" ht="28.5" customHeight="1" x14ac:dyDescent="0.2">
      <c r="A155" s="98" t="s">
        <v>91</v>
      </c>
      <c r="B155" s="99"/>
      <c r="C155" s="1"/>
      <c r="D155" s="2">
        <f>D154/77</f>
        <v>0.24597402597402598</v>
      </c>
      <c r="E155" s="2">
        <f>E154/79</f>
        <v>0.21088607594936709</v>
      </c>
      <c r="F155" s="2">
        <f>F154/335</f>
        <v>0.200955223880597</v>
      </c>
      <c r="G155" s="2">
        <f>G154/2350</f>
        <v>0.22012340425531912</v>
      </c>
      <c r="H155" s="3"/>
    </row>
    <row r="156" spans="1:8" x14ac:dyDescent="0.2">
      <c r="A156" s="84" t="s">
        <v>20</v>
      </c>
      <c r="B156" s="67" t="s">
        <v>74</v>
      </c>
      <c r="C156" s="68">
        <v>60</v>
      </c>
      <c r="D156" s="10">
        <v>1.5</v>
      </c>
      <c r="E156" s="10">
        <v>6.07</v>
      </c>
      <c r="F156" s="10">
        <v>6.3</v>
      </c>
      <c r="G156" s="9">
        <v>85.8</v>
      </c>
      <c r="H156" s="69" t="s">
        <v>159</v>
      </c>
    </row>
    <row r="157" spans="1:8" x14ac:dyDescent="0.2">
      <c r="A157" s="84"/>
      <c r="B157" s="67" t="s">
        <v>58</v>
      </c>
      <c r="C157" s="68">
        <v>200</v>
      </c>
      <c r="D157" s="10">
        <v>5.84</v>
      </c>
      <c r="E157" s="10">
        <v>4.54</v>
      </c>
      <c r="F157" s="10">
        <v>17.38</v>
      </c>
      <c r="G157" s="9">
        <v>132.76</v>
      </c>
      <c r="H157" s="11" t="s">
        <v>148</v>
      </c>
    </row>
    <row r="158" spans="1:8" x14ac:dyDescent="0.2">
      <c r="A158" s="84"/>
      <c r="B158" s="67" t="s">
        <v>75</v>
      </c>
      <c r="C158" s="68">
        <v>90</v>
      </c>
      <c r="D158" s="10">
        <v>6.59</v>
      </c>
      <c r="E158" s="10">
        <v>5.67</v>
      </c>
      <c r="F158" s="10">
        <v>3.96</v>
      </c>
      <c r="G158" s="9">
        <v>118.17</v>
      </c>
      <c r="H158" s="69" t="s">
        <v>160</v>
      </c>
    </row>
    <row r="159" spans="1:8" x14ac:dyDescent="0.2">
      <c r="A159" s="84"/>
      <c r="B159" s="67" t="s">
        <v>52</v>
      </c>
      <c r="C159" s="68">
        <v>150</v>
      </c>
      <c r="D159" s="10">
        <v>8.1999999999999993</v>
      </c>
      <c r="E159" s="10">
        <v>6.9</v>
      </c>
      <c r="F159" s="10">
        <v>35.9</v>
      </c>
      <c r="G159" s="9">
        <v>238.91</v>
      </c>
      <c r="H159" s="69" t="s">
        <v>145</v>
      </c>
    </row>
    <row r="160" spans="1:8" x14ac:dyDescent="0.2">
      <c r="A160" s="84"/>
      <c r="B160" s="67" t="s">
        <v>53</v>
      </c>
      <c r="C160" s="68">
        <v>200</v>
      </c>
      <c r="D160" s="10">
        <v>0.6</v>
      </c>
      <c r="E160" s="10">
        <v>0.2</v>
      </c>
      <c r="F160" s="10">
        <v>15.2</v>
      </c>
      <c r="G160" s="9">
        <v>65.3</v>
      </c>
      <c r="H160" s="69" t="s">
        <v>146</v>
      </c>
    </row>
    <row r="161" spans="1:8" x14ac:dyDescent="0.2">
      <c r="A161" s="84"/>
      <c r="B161" s="67" t="s">
        <v>26</v>
      </c>
      <c r="C161" s="68">
        <v>20</v>
      </c>
      <c r="D161" s="10">
        <v>1.32</v>
      </c>
      <c r="E161" s="10">
        <v>0.24</v>
      </c>
      <c r="F161" s="10">
        <v>6.68</v>
      </c>
      <c r="G161" s="9">
        <v>34.799999999999997</v>
      </c>
      <c r="H161" s="11" t="s">
        <v>16</v>
      </c>
    </row>
    <row r="162" spans="1:8" x14ac:dyDescent="0.2">
      <c r="A162" s="84"/>
      <c r="B162" s="67" t="s">
        <v>27</v>
      </c>
      <c r="C162" s="68">
        <v>30</v>
      </c>
      <c r="D162" s="10">
        <v>2.4</v>
      </c>
      <c r="E162" s="10">
        <v>0.48</v>
      </c>
      <c r="F162" s="10">
        <v>15.63</v>
      </c>
      <c r="G162" s="9">
        <v>76.5</v>
      </c>
      <c r="H162" s="11" t="s">
        <v>16</v>
      </c>
    </row>
    <row r="163" spans="1:8" s="66" customFormat="1" x14ac:dyDescent="0.2">
      <c r="A163" s="84" t="s">
        <v>28</v>
      </c>
      <c r="B163" s="97"/>
      <c r="C163" s="1">
        <f>SUM(C156:C162)</f>
        <v>750</v>
      </c>
      <c r="D163" s="1">
        <f t="shared" ref="D163:G163" si="24">SUM(D156:D162)</f>
        <v>26.45</v>
      </c>
      <c r="E163" s="1">
        <f t="shared" si="24"/>
        <v>24.099999999999998</v>
      </c>
      <c r="F163" s="1">
        <f t="shared" si="24"/>
        <v>101.04999999999998</v>
      </c>
      <c r="G163" s="1">
        <f t="shared" si="24"/>
        <v>752.2399999999999</v>
      </c>
      <c r="H163" s="70"/>
    </row>
    <row r="164" spans="1:8" s="66" customFormat="1" ht="27" customHeight="1" x14ac:dyDescent="0.2">
      <c r="A164" s="98" t="s">
        <v>91</v>
      </c>
      <c r="B164" s="99"/>
      <c r="C164" s="1"/>
      <c r="D164" s="2">
        <f>D163/77</f>
        <v>0.34350649350649348</v>
      </c>
      <c r="E164" s="2">
        <f>E163/79</f>
        <v>0.30506329113924047</v>
      </c>
      <c r="F164" s="2">
        <f>F163/335</f>
        <v>0.30164179104477606</v>
      </c>
      <c r="G164" s="2">
        <f>G163/2350</f>
        <v>0.32010212765957441</v>
      </c>
      <c r="H164" s="3"/>
    </row>
    <row r="165" spans="1:8" s="66" customFormat="1" ht="13.5" thickBot="1" x14ac:dyDescent="0.25">
      <c r="A165" s="92" t="s">
        <v>29</v>
      </c>
      <c r="B165" s="93"/>
      <c r="C165" s="71">
        <f>SUM(C163,C154)</f>
        <v>1250</v>
      </c>
      <c r="D165" s="71">
        <f t="shared" ref="D165:G165" si="25">SUM(D163,D154)</f>
        <v>45.39</v>
      </c>
      <c r="E165" s="71">
        <f t="shared" si="25"/>
        <v>40.76</v>
      </c>
      <c r="F165" s="71">
        <f t="shared" si="25"/>
        <v>168.36999999999998</v>
      </c>
      <c r="G165" s="71">
        <f t="shared" si="25"/>
        <v>1269.5299999999997</v>
      </c>
      <c r="H165" s="72"/>
    </row>
    <row r="166" spans="1:8" s="66" customFormat="1" x14ac:dyDescent="0.2">
      <c r="A166" s="94" t="s">
        <v>76</v>
      </c>
      <c r="B166" s="95"/>
      <c r="C166" s="95"/>
      <c r="D166" s="95"/>
      <c r="E166" s="95"/>
      <c r="F166" s="95"/>
      <c r="G166" s="95"/>
      <c r="H166" s="96"/>
    </row>
    <row r="167" spans="1:8" x14ac:dyDescent="0.2">
      <c r="A167" s="84" t="s">
        <v>13</v>
      </c>
      <c r="B167" s="67" t="s">
        <v>77</v>
      </c>
      <c r="C167" s="68">
        <v>220</v>
      </c>
      <c r="D167" s="10">
        <v>10.51</v>
      </c>
      <c r="E167" s="10">
        <v>12.91</v>
      </c>
      <c r="F167" s="10">
        <v>21.32</v>
      </c>
      <c r="G167" s="9">
        <v>224.16</v>
      </c>
      <c r="H167" s="69" t="s">
        <v>161</v>
      </c>
    </row>
    <row r="168" spans="1:8" x14ac:dyDescent="0.2">
      <c r="A168" s="84"/>
      <c r="B168" s="67" t="s">
        <v>56</v>
      </c>
      <c r="C168" s="68">
        <v>30</v>
      </c>
      <c r="D168" s="10">
        <v>0.18</v>
      </c>
      <c r="E168" s="10">
        <v>0</v>
      </c>
      <c r="F168" s="10">
        <v>21.6</v>
      </c>
      <c r="G168" s="9">
        <v>86.88</v>
      </c>
      <c r="H168" s="11" t="s">
        <v>16</v>
      </c>
    </row>
    <row r="169" spans="1:8" x14ac:dyDescent="0.2">
      <c r="A169" s="84"/>
      <c r="B169" s="67" t="s">
        <v>89</v>
      </c>
      <c r="C169" s="68">
        <v>10</v>
      </c>
      <c r="D169" s="10">
        <v>2.33</v>
      </c>
      <c r="E169" s="10">
        <v>2.93</v>
      </c>
      <c r="F169" s="10">
        <v>0</v>
      </c>
      <c r="G169" s="9">
        <v>35.799999999999997</v>
      </c>
      <c r="H169" s="69" t="s">
        <v>120</v>
      </c>
    </row>
    <row r="170" spans="1:8" x14ac:dyDescent="0.2">
      <c r="A170" s="84"/>
      <c r="B170" s="67" t="s">
        <v>27</v>
      </c>
      <c r="C170" s="68">
        <v>40</v>
      </c>
      <c r="D170" s="10">
        <v>3.2</v>
      </c>
      <c r="E170" s="10">
        <v>0.64</v>
      </c>
      <c r="F170" s="10">
        <v>20.84</v>
      </c>
      <c r="G170" s="9">
        <v>102</v>
      </c>
      <c r="H170" s="11" t="s">
        <v>16</v>
      </c>
    </row>
    <row r="171" spans="1:8" x14ac:dyDescent="0.2">
      <c r="A171" s="84"/>
      <c r="B171" s="67" t="s">
        <v>34</v>
      </c>
      <c r="C171" s="68">
        <v>200</v>
      </c>
      <c r="D171" s="10">
        <v>0.2</v>
      </c>
      <c r="E171" s="10">
        <v>0</v>
      </c>
      <c r="F171" s="10">
        <v>7.02</v>
      </c>
      <c r="G171" s="9">
        <v>28.44</v>
      </c>
      <c r="H171" s="69" t="s">
        <v>130</v>
      </c>
    </row>
    <row r="172" spans="1:8" s="66" customFormat="1" x14ac:dyDescent="0.2">
      <c r="A172" s="84" t="s">
        <v>19</v>
      </c>
      <c r="B172" s="97"/>
      <c r="C172" s="1">
        <f>SUM(C167:C171)</f>
        <v>500</v>
      </c>
      <c r="D172" s="1">
        <f t="shared" ref="D172:G172" si="26">SUM(D167:D171)</f>
        <v>16.419999999999998</v>
      </c>
      <c r="E172" s="1">
        <f t="shared" si="26"/>
        <v>16.48</v>
      </c>
      <c r="F172" s="1">
        <f t="shared" si="26"/>
        <v>70.78</v>
      </c>
      <c r="G172" s="1">
        <f t="shared" si="26"/>
        <v>477.28</v>
      </c>
      <c r="H172" s="70"/>
    </row>
    <row r="173" spans="1:8" s="66" customFormat="1" ht="30.75" customHeight="1" x14ac:dyDescent="0.2">
      <c r="A173" s="98" t="s">
        <v>91</v>
      </c>
      <c r="B173" s="99"/>
      <c r="C173" s="1"/>
      <c r="D173" s="2">
        <f>D172/77</f>
        <v>0.21324675324675321</v>
      </c>
      <c r="E173" s="2">
        <f>E172/79</f>
        <v>0.20860759493670886</v>
      </c>
      <c r="F173" s="2">
        <f>F172/335</f>
        <v>0.21128358208955225</v>
      </c>
      <c r="G173" s="2">
        <f>G172/2350</f>
        <v>0.20309787234042553</v>
      </c>
      <c r="H173" s="3"/>
    </row>
    <row r="174" spans="1:8" x14ac:dyDescent="0.2">
      <c r="A174" s="84" t="s">
        <v>20</v>
      </c>
      <c r="B174" s="67" t="s">
        <v>63</v>
      </c>
      <c r="C174" s="68">
        <v>60</v>
      </c>
      <c r="D174" s="10">
        <v>0.85</v>
      </c>
      <c r="E174" s="10">
        <v>7.0000000000000007E-2</v>
      </c>
      <c r="F174" s="10">
        <v>4.51</v>
      </c>
      <c r="G174" s="9">
        <v>22.89</v>
      </c>
      <c r="H174" s="69" t="s">
        <v>151</v>
      </c>
    </row>
    <row r="175" spans="1:8" x14ac:dyDescent="0.2">
      <c r="A175" s="84"/>
      <c r="B175" s="67" t="s">
        <v>50</v>
      </c>
      <c r="C175" s="68">
        <v>200</v>
      </c>
      <c r="D175" s="10">
        <v>1.52</v>
      </c>
      <c r="E175" s="10">
        <v>4.12</v>
      </c>
      <c r="F175" s="10">
        <v>10.7</v>
      </c>
      <c r="G175" s="9">
        <v>86.08</v>
      </c>
      <c r="H175" s="11" t="s">
        <v>143</v>
      </c>
    </row>
    <row r="176" spans="1:8" x14ac:dyDescent="0.2">
      <c r="A176" s="84"/>
      <c r="B176" s="67" t="s">
        <v>78</v>
      </c>
      <c r="C176" s="68">
        <v>90</v>
      </c>
      <c r="D176" s="10">
        <v>10.56</v>
      </c>
      <c r="E176" s="10">
        <v>5.1100000000000003</v>
      </c>
      <c r="F176" s="10">
        <v>25.76</v>
      </c>
      <c r="G176" s="9">
        <v>191.63</v>
      </c>
      <c r="H176" s="69" t="s">
        <v>162</v>
      </c>
    </row>
    <row r="177" spans="1:8" x14ac:dyDescent="0.2">
      <c r="A177" s="84"/>
      <c r="B177" s="67" t="s">
        <v>45</v>
      </c>
      <c r="C177" s="68">
        <v>150</v>
      </c>
      <c r="D177" s="10">
        <v>8.8800000000000008</v>
      </c>
      <c r="E177" s="10">
        <v>15.65</v>
      </c>
      <c r="F177" s="10">
        <v>29.98</v>
      </c>
      <c r="G177" s="9">
        <v>224</v>
      </c>
      <c r="H177" s="69">
        <v>1</v>
      </c>
    </row>
    <row r="178" spans="1:8" x14ac:dyDescent="0.2">
      <c r="A178" s="84"/>
      <c r="B178" s="67" t="s">
        <v>38</v>
      </c>
      <c r="C178" s="68">
        <v>200</v>
      </c>
      <c r="D178" s="10">
        <v>0.5</v>
      </c>
      <c r="E178" s="10">
        <v>0</v>
      </c>
      <c r="F178" s="10">
        <v>19.8</v>
      </c>
      <c r="G178" s="9">
        <v>81</v>
      </c>
      <c r="H178" s="69" t="s">
        <v>133</v>
      </c>
    </row>
    <row r="179" spans="1:8" x14ac:dyDescent="0.2">
      <c r="A179" s="84"/>
      <c r="B179" s="67" t="s">
        <v>26</v>
      </c>
      <c r="C179" s="68">
        <v>20</v>
      </c>
      <c r="D179" s="10">
        <v>1.32</v>
      </c>
      <c r="E179" s="10">
        <v>0.24</v>
      </c>
      <c r="F179" s="10">
        <v>6.68</v>
      </c>
      <c r="G179" s="9">
        <v>34.799999999999997</v>
      </c>
      <c r="H179" s="11" t="s">
        <v>16</v>
      </c>
    </row>
    <row r="180" spans="1:8" x14ac:dyDescent="0.2">
      <c r="A180" s="84"/>
      <c r="B180" s="67" t="s">
        <v>27</v>
      </c>
      <c r="C180" s="68">
        <v>30</v>
      </c>
      <c r="D180" s="10">
        <v>2.4</v>
      </c>
      <c r="E180" s="10">
        <v>0.48</v>
      </c>
      <c r="F180" s="10">
        <v>15.63</v>
      </c>
      <c r="G180" s="9">
        <v>76.5</v>
      </c>
      <c r="H180" s="11" t="s">
        <v>16</v>
      </c>
    </row>
    <row r="181" spans="1:8" s="66" customFormat="1" x14ac:dyDescent="0.2">
      <c r="A181" s="84" t="s">
        <v>28</v>
      </c>
      <c r="B181" s="97"/>
      <c r="C181" s="1">
        <f>SUM(C174:C180)</f>
        <v>750</v>
      </c>
      <c r="D181" s="1">
        <f t="shared" ref="D181:G181" si="27">SUM(D174:D180)</f>
        <v>26.03</v>
      </c>
      <c r="E181" s="1">
        <f t="shared" si="27"/>
        <v>25.67</v>
      </c>
      <c r="F181" s="1">
        <f t="shared" si="27"/>
        <v>113.06</v>
      </c>
      <c r="G181" s="1">
        <f t="shared" si="27"/>
        <v>716.9</v>
      </c>
      <c r="H181" s="70"/>
    </row>
    <row r="182" spans="1:8" s="66" customFormat="1" ht="30" customHeight="1" x14ac:dyDescent="0.2">
      <c r="A182" s="98" t="s">
        <v>91</v>
      </c>
      <c r="B182" s="99"/>
      <c r="C182" s="1"/>
      <c r="D182" s="2">
        <f>D181/77</f>
        <v>0.33805194805194805</v>
      </c>
      <c r="E182" s="2">
        <f>E181/79</f>
        <v>0.32493670886075954</v>
      </c>
      <c r="F182" s="2">
        <f>F181/335</f>
        <v>0.33749253731343282</v>
      </c>
      <c r="G182" s="2">
        <f>G181/2350</f>
        <v>0.30506382978723401</v>
      </c>
      <c r="H182" s="3"/>
    </row>
    <row r="183" spans="1:8" s="66" customFormat="1" ht="13.5" thickBot="1" x14ac:dyDescent="0.25">
      <c r="A183" s="85" t="s">
        <v>29</v>
      </c>
      <c r="B183" s="86"/>
      <c r="C183" s="74">
        <f>SUM(C181,C172)</f>
        <v>1250</v>
      </c>
      <c r="D183" s="74">
        <f t="shared" ref="D183:G183" si="28">SUM(D181,D172)</f>
        <v>42.45</v>
      </c>
      <c r="E183" s="74">
        <f t="shared" si="28"/>
        <v>42.150000000000006</v>
      </c>
      <c r="F183" s="74">
        <f t="shared" si="28"/>
        <v>183.84</v>
      </c>
      <c r="G183" s="74">
        <f t="shared" si="28"/>
        <v>1194.1799999999998</v>
      </c>
      <c r="H183" s="75"/>
    </row>
    <row r="184" spans="1:8" s="66" customFormat="1" x14ac:dyDescent="0.2">
      <c r="A184" s="87" t="s">
        <v>79</v>
      </c>
      <c r="B184" s="88"/>
      <c r="C184" s="76">
        <f>C183+C165+C147+C131+C115+C98+C81+C65+C49+C32</f>
        <v>12500</v>
      </c>
      <c r="D184" s="76">
        <f t="shared" ref="D184:G184" si="29">D183+D165+D147+D131+D115+D98+D81+D65+D49+D32</f>
        <v>422.76000000000005</v>
      </c>
      <c r="E184" s="76">
        <f t="shared" si="29"/>
        <v>405.11999999999995</v>
      </c>
      <c r="F184" s="76">
        <f t="shared" si="29"/>
        <v>1755.54</v>
      </c>
      <c r="G184" s="76">
        <f t="shared" si="29"/>
        <v>12311.66</v>
      </c>
      <c r="H184" s="77"/>
    </row>
    <row r="185" spans="1:8" s="66" customFormat="1" ht="13.5" thickBot="1" x14ac:dyDescent="0.25">
      <c r="A185" s="89" t="s">
        <v>80</v>
      </c>
      <c r="B185" s="90"/>
      <c r="C185" s="78">
        <f>C184/10</f>
        <v>1250</v>
      </c>
      <c r="D185" s="78">
        <f t="shared" ref="D185:G185" si="30">D184/10</f>
        <v>42.276000000000003</v>
      </c>
      <c r="E185" s="78">
        <f t="shared" si="30"/>
        <v>40.511999999999993</v>
      </c>
      <c r="F185" s="78">
        <f t="shared" si="30"/>
        <v>175.554</v>
      </c>
      <c r="G185" s="78">
        <f t="shared" si="30"/>
        <v>1231.1659999999999</v>
      </c>
      <c r="H185" s="79"/>
    </row>
    <row r="186" spans="1:8" s="82" customFormat="1" ht="30" customHeight="1" x14ac:dyDescent="0.2">
      <c r="A186" s="91"/>
      <c r="B186" s="91"/>
      <c r="C186" s="80"/>
      <c r="D186" s="81"/>
      <c r="E186" s="81"/>
      <c r="F186" s="81"/>
      <c r="G186" s="80"/>
      <c r="H186" s="80"/>
    </row>
    <row r="187" spans="1:8" ht="13.5" thickBot="1" x14ac:dyDescent="0.25"/>
    <row r="188" spans="1:8" ht="25.5" x14ac:dyDescent="0.2">
      <c r="B188" s="4" t="s">
        <v>92</v>
      </c>
      <c r="C188" s="5" t="s">
        <v>93</v>
      </c>
      <c r="D188" s="6" t="s">
        <v>7</v>
      </c>
      <c r="E188" s="6" t="s">
        <v>8</v>
      </c>
      <c r="F188" s="6" t="s">
        <v>9</v>
      </c>
      <c r="G188" s="7" t="s">
        <v>6</v>
      </c>
    </row>
    <row r="189" spans="1:8" x14ac:dyDescent="0.2">
      <c r="B189" s="8" t="s">
        <v>94</v>
      </c>
      <c r="C189" s="9">
        <v>500</v>
      </c>
      <c r="D189" s="10" t="s">
        <v>95</v>
      </c>
      <c r="E189" s="10" t="s">
        <v>100</v>
      </c>
      <c r="F189" s="10" t="s">
        <v>101</v>
      </c>
      <c r="G189" s="11" t="s">
        <v>96</v>
      </c>
    </row>
    <row r="190" spans="1:8" ht="13.5" thickBot="1" x14ac:dyDescent="0.25">
      <c r="B190" s="12" t="s">
        <v>97</v>
      </c>
      <c r="C190" s="13">
        <v>700</v>
      </c>
      <c r="D190" s="14" t="s">
        <v>98</v>
      </c>
      <c r="E190" s="14" t="s">
        <v>102</v>
      </c>
      <c r="F190" s="14" t="s">
        <v>103</v>
      </c>
      <c r="G190" s="15" t="s">
        <v>99</v>
      </c>
    </row>
    <row r="192" spans="1:8" ht="13.5" thickBot="1" x14ac:dyDescent="0.25"/>
    <row r="193" spans="2:7" ht="25.5" x14ac:dyDescent="0.2">
      <c r="B193" s="16" t="s">
        <v>104</v>
      </c>
      <c r="C193" s="5" t="s">
        <v>93</v>
      </c>
      <c r="D193" s="17" t="s">
        <v>7</v>
      </c>
      <c r="E193" s="17" t="s">
        <v>8</v>
      </c>
      <c r="F193" s="17" t="s">
        <v>9</v>
      </c>
      <c r="G193" s="7" t="s">
        <v>6</v>
      </c>
    </row>
    <row r="194" spans="2:7" x14ac:dyDescent="0.2">
      <c r="B194" s="18" t="s">
        <v>105</v>
      </c>
      <c r="C194" s="24">
        <f>(C21+C39+C54+C70+C88+C104+C121+C136+C154+C172)/10</f>
        <v>500</v>
      </c>
      <c r="D194" s="19">
        <f>(D21+D39+D54+D70+D88+D104+D121+D136+D154+D172)/10</f>
        <v>17.065999999999999</v>
      </c>
      <c r="E194" s="19">
        <f t="shared" ref="E194:G194" si="31">(E21+E39+E54+E70+E88+E104+E121+E136+E154+E172)/10</f>
        <v>17.260999999999999</v>
      </c>
      <c r="F194" s="19">
        <f t="shared" si="31"/>
        <v>71.721000000000004</v>
      </c>
      <c r="G194" s="20">
        <f t="shared" si="31"/>
        <v>519.12599999999998</v>
      </c>
    </row>
    <row r="195" spans="2:7" ht="13.5" thickBot="1" x14ac:dyDescent="0.25">
      <c r="B195" s="21" t="s">
        <v>106</v>
      </c>
      <c r="C195" s="25">
        <f>(C30+C47+C63+C79+C96+C113+C129+C145+C163+C181)/10</f>
        <v>750</v>
      </c>
      <c r="D195" s="22">
        <f t="shared" ref="D195:G195" si="32">(D30+D47+D63+D79+D96+D113+D129+D145+D163+D181)/10</f>
        <v>25.613999999999997</v>
      </c>
      <c r="E195" s="22">
        <f t="shared" si="32"/>
        <v>24.913</v>
      </c>
      <c r="F195" s="22">
        <f t="shared" si="32"/>
        <v>104.18899999999999</v>
      </c>
      <c r="G195" s="23">
        <f t="shared" si="32"/>
        <v>728.64</v>
      </c>
    </row>
    <row r="197" spans="2:7" ht="13.5" thickBot="1" x14ac:dyDescent="0.25"/>
    <row r="198" spans="2:7" ht="38.25" x14ac:dyDescent="0.2">
      <c r="B198" s="16" t="s">
        <v>107</v>
      </c>
      <c r="C198" s="26"/>
      <c r="D198" s="17" t="s">
        <v>7</v>
      </c>
      <c r="E198" s="17" t="s">
        <v>8</v>
      </c>
      <c r="F198" s="17" t="s">
        <v>9</v>
      </c>
      <c r="G198" s="7" t="s">
        <v>6</v>
      </c>
    </row>
    <row r="199" spans="2:7" x14ac:dyDescent="0.2">
      <c r="B199" s="8" t="s">
        <v>94</v>
      </c>
      <c r="C199" s="19"/>
      <c r="D199" s="27">
        <f>D194/77</f>
        <v>0.22163636363636363</v>
      </c>
      <c r="E199" s="27">
        <f>E194/79</f>
        <v>0.21849367088607594</v>
      </c>
      <c r="F199" s="27">
        <f>F194/335</f>
        <v>0.21409253731343283</v>
      </c>
      <c r="G199" s="28">
        <f>G194/2350</f>
        <v>0.22090468085106382</v>
      </c>
    </row>
    <row r="200" spans="2:7" ht="13.5" thickBot="1" x14ac:dyDescent="0.25">
      <c r="B200" s="12" t="s">
        <v>97</v>
      </c>
      <c r="C200" s="22"/>
      <c r="D200" s="29">
        <f>D195/77</f>
        <v>0.33264935064935064</v>
      </c>
      <c r="E200" s="29">
        <f>E195/79</f>
        <v>0.31535443037974686</v>
      </c>
      <c r="F200" s="29">
        <f>F195/335</f>
        <v>0.31101194029850743</v>
      </c>
      <c r="G200" s="30">
        <f>G195/2350</f>
        <v>0.31005957446808508</v>
      </c>
    </row>
    <row r="202" spans="2:7" ht="13.5" thickBot="1" x14ac:dyDescent="0.25"/>
    <row r="203" spans="2:7" x14ac:dyDescent="0.2">
      <c r="B203" s="31" t="s">
        <v>108</v>
      </c>
      <c r="C203" s="32"/>
      <c r="D203" s="33"/>
      <c r="E203" s="33"/>
      <c r="F203" s="33"/>
      <c r="G203" s="34"/>
    </row>
    <row r="204" spans="2:7" ht="25.5" x14ac:dyDescent="0.2">
      <c r="B204" s="18" t="s">
        <v>109</v>
      </c>
      <c r="C204" s="9"/>
      <c r="D204" s="35" t="s">
        <v>7</v>
      </c>
      <c r="E204" s="35" t="s">
        <v>8</v>
      </c>
      <c r="F204" s="35" t="s">
        <v>9</v>
      </c>
      <c r="G204" s="36" t="s">
        <v>6</v>
      </c>
    </row>
    <row r="205" spans="2:7" x14ac:dyDescent="0.2">
      <c r="B205" s="8" t="s">
        <v>94</v>
      </c>
      <c r="C205" s="9"/>
      <c r="D205" s="37">
        <f>(D22+D40+D55+D71+D89)/5</f>
        <v>0.22090909090909089</v>
      </c>
      <c r="E205" s="37">
        <f>(E22+E40+E55+E71+E89)/5</f>
        <v>0.21658227848101266</v>
      </c>
      <c r="F205" s="37">
        <f t="shared" ref="F205:G205" si="33">(F22+F40+F55+F71+F89)/5</f>
        <v>0.21300298507462689</v>
      </c>
      <c r="G205" s="38">
        <f t="shared" si="33"/>
        <v>0.21784340425531915</v>
      </c>
    </row>
    <row r="206" spans="2:7" ht="13.5" thickBot="1" x14ac:dyDescent="0.25">
      <c r="B206" s="12" t="s">
        <v>97</v>
      </c>
      <c r="C206" s="13"/>
      <c r="D206" s="39">
        <f>(D31+D48+D64+D80+D97)/5</f>
        <v>0.33028571428571424</v>
      </c>
      <c r="E206" s="39">
        <f t="shared" ref="E206:G206" si="34">(E31+E48+E64+E80+E97)/5</f>
        <v>0.31936708860759488</v>
      </c>
      <c r="F206" s="39">
        <f t="shared" si="34"/>
        <v>0.30513432835820897</v>
      </c>
      <c r="G206" s="40">
        <f t="shared" si="34"/>
        <v>0.30677106382978719</v>
      </c>
    </row>
    <row r="208" spans="2:7" ht="13.5" thickBot="1" x14ac:dyDescent="0.25"/>
    <row r="209" spans="2:7" x14ac:dyDescent="0.2">
      <c r="B209" s="31" t="s">
        <v>110</v>
      </c>
      <c r="C209" s="32"/>
      <c r="D209" s="33"/>
      <c r="E209" s="33"/>
      <c r="F209" s="33"/>
      <c r="G209" s="34"/>
    </row>
    <row r="210" spans="2:7" ht="25.5" x14ac:dyDescent="0.2">
      <c r="B210" s="18" t="s">
        <v>109</v>
      </c>
      <c r="C210" s="9"/>
      <c r="D210" s="35" t="s">
        <v>7</v>
      </c>
      <c r="E210" s="35" t="s">
        <v>8</v>
      </c>
      <c r="F210" s="35" t="s">
        <v>9</v>
      </c>
      <c r="G210" s="36" t="s">
        <v>6</v>
      </c>
    </row>
    <row r="211" spans="2:7" x14ac:dyDescent="0.2">
      <c r="B211" s="8" t="s">
        <v>94</v>
      </c>
      <c r="C211" s="9"/>
      <c r="D211" s="37">
        <f>(D105+D122+D137+D155+D173)/5</f>
        <v>0.22236363636363637</v>
      </c>
      <c r="E211" s="37">
        <f t="shared" ref="E211:G211" si="35">(E105+E122+E137+E155+E173)/5</f>
        <v>0.22040506329113924</v>
      </c>
      <c r="F211" s="37">
        <f t="shared" si="35"/>
        <v>0.2151820895522388</v>
      </c>
      <c r="G211" s="38">
        <f t="shared" si="35"/>
        <v>0.22396595744680853</v>
      </c>
    </row>
    <row r="212" spans="2:7" ht="13.5" thickBot="1" x14ac:dyDescent="0.25">
      <c r="B212" s="12" t="s">
        <v>97</v>
      </c>
      <c r="C212" s="13"/>
      <c r="D212" s="39">
        <f>(D114+D130+D146+D164+D182)/5</f>
        <v>0.33501298701298704</v>
      </c>
      <c r="E212" s="39">
        <f t="shared" ref="E212:G212" si="36">(E114+E130+E146+E164+E182)/5</f>
        <v>0.31134177215189879</v>
      </c>
      <c r="F212" s="39">
        <f t="shared" si="36"/>
        <v>0.31688955223880594</v>
      </c>
      <c r="G212" s="40">
        <f t="shared" si="36"/>
        <v>0.31334808510638296</v>
      </c>
    </row>
  </sheetData>
  <mergeCells count="92">
    <mergeCell ref="F2:G2"/>
    <mergeCell ref="F3:G3"/>
    <mergeCell ref="A130:B130"/>
    <mergeCell ref="A137:B137"/>
    <mergeCell ref="A146:B146"/>
    <mergeCell ref="A155:B155"/>
    <mergeCell ref="A164:B164"/>
    <mergeCell ref="A131:B131"/>
    <mergeCell ref="A132:H132"/>
    <mergeCell ref="A133:A135"/>
    <mergeCell ref="A136:B136"/>
    <mergeCell ref="A145:B145"/>
    <mergeCell ref="A138:A144"/>
    <mergeCell ref="A147:B147"/>
    <mergeCell ref="A148:H148"/>
    <mergeCell ref="A149:A153"/>
    <mergeCell ref="A154:B154"/>
    <mergeCell ref="A163:B163"/>
    <mergeCell ref="A89:B89"/>
    <mergeCell ref="A97:B97"/>
    <mergeCell ref="A105:B105"/>
    <mergeCell ref="A114:B114"/>
    <mergeCell ref="A83:A87"/>
    <mergeCell ref="A88:B88"/>
    <mergeCell ref="A96:B96"/>
    <mergeCell ref="A90:A95"/>
    <mergeCell ref="A98:B98"/>
    <mergeCell ref="A99:H99"/>
    <mergeCell ref="A100:A103"/>
    <mergeCell ref="A104:B104"/>
    <mergeCell ref="A113:B113"/>
    <mergeCell ref="A106:A112"/>
    <mergeCell ref="A31:B31"/>
    <mergeCell ref="A40:B40"/>
    <mergeCell ref="A48:B48"/>
    <mergeCell ref="A55:B55"/>
    <mergeCell ref="A64:B64"/>
    <mergeCell ref="A32:B32"/>
    <mergeCell ref="A33:H33"/>
    <mergeCell ref="A34:A38"/>
    <mergeCell ref="A39:B39"/>
    <mergeCell ref="A47:B47"/>
    <mergeCell ref="A41:A46"/>
    <mergeCell ref="A49:B49"/>
    <mergeCell ref="A50:H50"/>
    <mergeCell ref="A51:A53"/>
    <mergeCell ref="A54:B54"/>
    <mergeCell ref="A63:B63"/>
    <mergeCell ref="A30:B30"/>
    <mergeCell ref="A23:A29"/>
    <mergeCell ref="A13:A14"/>
    <mergeCell ref="B13:B14"/>
    <mergeCell ref="C13:C14"/>
    <mergeCell ref="A22:B22"/>
    <mergeCell ref="H13:H14"/>
    <mergeCell ref="A9:H9"/>
    <mergeCell ref="A15:H15"/>
    <mergeCell ref="A16:A20"/>
    <mergeCell ref="A21:B21"/>
    <mergeCell ref="D13:F13"/>
    <mergeCell ref="G13:G14"/>
    <mergeCell ref="A56:A62"/>
    <mergeCell ref="A65:B65"/>
    <mergeCell ref="A66:H66"/>
    <mergeCell ref="A67:A69"/>
    <mergeCell ref="A70:B70"/>
    <mergeCell ref="A79:B79"/>
    <mergeCell ref="A72:A78"/>
    <mergeCell ref="A71:B71"/>
    <mergeCell ref="A81:B81"/>
    <mergeCell ref="A82:H82"/>
    <mergeCell ref="A80:B80"/>
    <mergeCell ref="A115:B115"/>
    <mergeCell ref="A116:H116"/>
    <mergeCell ref="A117:A120"/>
    <mergeCell ref="A121:B121"/>
    <mergeCell ref="A129:B129"/>
    <mergeCell ref="A123:A128"/>
    <mergeCell ref="A122:B122"/>
    <mergeCell ref="A156:A162"/>
    <mergeCell ref="A183:B183"/>
    <mergeCell ref="A184:B184"/>
    <mergeCell ref="A185:B185"/>
    <mergeCell ref="A186:B186"/>
    <mergeCell ref="A165:B165"/>
    <mergeCell ref="A166:H166"/>
    <mergeCell ref="A167:A171"/>
    <mergeCell ref="A172:B172"/>
    <mergeCell ref="A181:B181"/>
    <mergeCell ref="A174:A180"/>
    <mergeCell ref="A173:B173"/>
    <mergeCell ref="A182:B182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2"/>
  <sheetViews>
    <sheetView zoomScaleNormal="100" workbookViewId="0">
      <selection activeCell="J7" sqref="J7"/>
    </sheetView>
  </sheetViews>
  <sheetFormatPr defaultRowHeight="12.75" x14ac:dyDescent="0.2"/>
  <cols>
    <col min="1" max="1" width="12.28515625" style="41" customWidth="1"/>
    <col min="2" max="2" width="41.7109375" style="83" customWidth="1"/>
    <col min="3" max="3" width="10.7109375" style="43" customWidth="1"/>
    <col min="4" max="6" width="10.7109375" style="44" customWidth="1"/>
    <col min="7" max="7" width="17" style="43" customWidth="1"/>
    <col min="8" max="8" width="15.7109375" style="43" customWidth="1"/>
    <col min="9" max="11" width="7.7109375" style="46" customWidth="1"/>
    <col min="12" max="16384" width="9.140625" style="46"/>
  </cols>
  <sheetData>
    <row r="1" spans="1:8" x14ac:dyDescent="0.2">
      <c r="B1" s="42" t="s">
        <v>81</v>
      </c>
      <c r="H1" s="45" t="s">
        <v>85</v>
      </c>
    </row>
    <row r="2" spans="1:8" x14ac:dyDescent="0.2">
      <c r="B2" s="47"/>
      <c r="F2" s="118" t="s">
        <v>163</v>
      </c>
      <c r="G2" s="118"/>
      <c r="H2" s="48" t="s">
        <v>165</v>
      </c>
    </row>
    <row r="3" spans="1:8" x14ac:dyDescent="0.2">
      <c r="B3" s="49" t="s">
        <v>82</v>
      </c>
      <c r="F3" s="119" t="s">
        <v>167</v>
      </c>
      <c r="G3" s="119"/>
      <c r="H3" s="50"/>
    </row>
    <row r="4" spans="1:8" x14ac:dyDescent="0.2">
      <c r="B4" s="51" t="s">
        <v>83</v>
      </c>
      <c r="F4" s="52"/>
      <c r="G4" s="53"/>
      <c r="H4" s="54"/>
    </row>
    <row r="5" spans="1:8" x14ac:dyDescent="0.2">
      <c r="B5" s="55" t="s">
        <v>84</v>
      </c>
      <c r="H5" s="56"/>
    </row>
    <row r="9" spans="1:8" s="57" customFormat="1" x14ac:dyDescent="0.2">
      <c r="A9" s="102" t="s">
        <v>10</v>
      </c>
      <c r="B9" s="103"/>
      <c r="C9" s="103"/>
      <c r="D9" s="103"/>
      <c r="E9" s="103"/>
      <c r="F9" s="103"/>
      <c r="G9" s="103"/>
      <c r="H9" s="103"/>
    </row>
    <row r="10" spans="1:8" s="57" customFormat="1" x14ac:dyDescent="0.2">
      <c r="A10" s="58"/>
      <c r="C10" s="59"/>
      <c r="D10" s="60"/>
      <c r="E10" s="60"/>
      <c r="F10" s="60"/>
      <c r="G10" s="61"/>
      <c r="H10" s="61"/>
    </row>
    <row r="11" spans="1:8" s="57" customFormat="1" ht="25.5" x14ac:dyDescent="0.2">
      <c r="A11" s="58" t="s">
        <v>4</v>
      </c>
      <c r="B11" s="57" t="s">
        <v>86</v>
      </c>
      <c r="C11" s="59"/>
      <c r="D11" s="60"/>
      <c r="E11" s="60"/>
      <c r="F11" s="60"/>
      <c r="G11" s="61"/>
      <c r="H11" s="61"/>
    </row>
    <row r="12" spans="1:8" s="57" customFormat="1" ht="13.5" thickBot="1" x14ac:dyDescent="0.25">
      <c r="A12" s="62"/>
      <c r="C12" s="59"/>
      <c r="D12" s="60"/>
      <c r="E12" s="60"/>
      <c r="F12" s="60"/>
      <c r="G12" s="61"/>
      <c r="H12" s="61"/>
    </row>
    <row r="13" spans="1:8" s="63" customFormat="1" ht="33" customHeight="1" x14ac:dyDescent="0.2">
      <c r="A13" s="110" t="s">
        <v>0</v>
      </c>
      <c r="B13" s="112" t="s">
        <v>1</v>
      </c>
      <c r="C13" s="114" t="s">
        <v>3</v>
      </c>
      <c r="D13" s="107" t="s">
        <v>5</v>
      </c>
      <c r="E13" s="107"/>
      <c r="F13" s="107"/>
      <c r="G13" s="108" t="s">
        <v>6</v>
      </c>
      <c r="H13" s="100" t="s">
        <v>2</v>
      </c>
    </row>
    <row r="14" spans="1:8" s="65" customFormat="1" ht="13.5" thickBot="1" x14ac:dyDescent="0.25">
      <c r="A14" s="111"/>
      <c r="B14" s="113"/>
      <c r="C14" s="115"/>
      <c r="D14" s="64" t="s">
        <v>7</v>
      </c>
      <c r="E14" s="64" t="s">
        <v>8</v>
      </c>
      <c r="F14" s="64" t="s">
        <v>9</v>
      </c>
      <c r="G14" s="109"/>
      <c r="H14" s="101"/>
    </row>
    <row r="15" spans="1:8" s="66" customFormat="1" x14ac:dyDescent="0.2">
      <c r="A15" s="104" t="s">
        <v>12</v>
      </c>
      <c r="B15" s="105"/>
      <c r="C15" s="105"/>
      <c r="D15" s="105"/>
      <c r="E15" s="105"/>
      <c r="F15" s="105"/>
      <c r="G15" s="105"/>
      <c r="H15" s="106"/>
    </row>
    <row r="16" spans="1:8" x14ac:dyDescent="0.2">
      <c r="A16" s="84" t="s">
        <v>13</v>
      </c>
      <c r="B16" s="67" t="s">
        <v>14</v>
      </c>
      <c r="C16" s="68">
        <v>250</v>
      </c>
      <c r="D16" s="10">
        <v>11.25</v>
      </c>
      <c r="E16" s="10">
        <v>13.98</v>
      </c>
      <c r="F16" s="10">
        <v>46.98</v>
      </c>
      <c r="G16" s="9">
        <v>359.55</v>
      </c>
      <c r="H16" s="69" t="s">
        <v>119</v>
      </c>
    </row>
    <row r="17" spans="1:8" x14ac:dyDescent="0.2">
      <c r="A17" s="84"/>
      <c r="B17" s="67" t="s">
        <v>90</v>
      </c>
      <c r="C17" s="68">
        <v>10</v>
      </c>
      <c r="D17" s="10">
        <v>2.33</v>
      </c>
      <c r="E17" s="10">
        <v>2.93</v>
      </c>
      <c r="F17" s="10">
        <v>0</v>
      </c>
      <c r="G17" s="9">
        <v>35.799999999999997</v>
      </c>
      <c r="H17" s="69" t="s">
        <v>120</v>
      </c>
    </row>
    <row r="18" spans="1:8" x14ac:dyDescent="0.2">
      <c r="A18" s="84"/>
      <c r="B18" s="67" t="s">
        <v>15</v>
      </c>
      <c r="C18" s="68">
        <v>40</v>
      </c>
      <c r="D18" s="10">
        <v>4.8</v>
      </c>
      <c r="E18" s="10">
        <v>4</v>
      </c>
      <c r="F18" s="10">
        <v>0.3</v>
      </c>
      <c r="G18" s="9">
        <v>56.6</v>
      </c>
      <c r="H18" s="69" t="s">
        <v>121</v>
      </c>
    </row>
    <row r="19" spans="1:8" x14ac:dyDescent="0.2">
      <c r="A19" s="84"/>
      <c r="B19" s="67" t="s">
        <v>17</v>
      </c>
      <c r="C19" s="68">
        <v>50</v>
      </c>
      <c r="D19" s="10">
        <v>3.75</v>
      </c>
      <c r="E19" s="10">
        <v>1.3</v>
      </c>
      <c r="F19" s="10">
        <v>25.7</v>
      </c>
      <c r="G19" s="9">
        <v>128</v>
      </c>
      <c r="H19" s="11" t="s">
        <v>16</v>
      </c>
    </row>
    <row r="20" spans="1:8" x14ac:dyDescent="0.2">
      <c r="A20" s="84"/>
      <c r="B20" s="67" t="s">
        <v>18</v>
      </c>
      <c r="C20" s="68">
        <v>200</v>
      </c>
      <c r="D20" s="10">
        <v>0.26</v>
      </c>
      <c r="E20" s="10">
        <v>0</v>
      </c>
      <c r="F20" s="10">
        <v>7.24</v>
      </c>
      <c r="G20" s="9">
        <v>30.82</v>
      </c>
      <c r="H20" s="69" t="s">
        <v>122</v>
      </c>
    </row>
    <row r="21" spans="1:8" s="66" customFormat="1" x14ac:dyDescent="0.2">
      <c r="A21" s="84" t="s">
        <v>19</v>
      </c>
      <c r="B21" s="97"/>
      <c r="C21" s="1">
        <f>SUM(C16:C20)</f>
        <v>550</v>
      </c>
      <c r="D21" s="1">
        <f t="shared" ref="D21:G21" si="0">SUM(D16:D20)</f>
        <v>22.39</v>
      </c>
      <c r="E21" s="1">
        <f t="shared" si="0"/>
        <v>22.21</v>
      </c>
      <c r="F21" s="1">
        <f t="shared" si="0"/>
        <v>80.219999999999985</v>
      </c>
      <c r="G21" s="1">
        <f t="shared" si="0"/>
        <v>610.7700000000001</v>
      </c>
      <c r="H21" s="70"/>
    </row>
    <row r="22" spans="1:8" s="66" customFormat="1" ht="28.5" customHeight="1" x14ac:dyDescent="0.2">
      <c r="A22" s="98" t="s">
        <v>91</v>
      </c>
      <c r="B22" s="99"/>
      <c r="C22" s="1"/>
      <c r="D22" s="2">
        <f>D21/90</f>
        <v>0.24877777777777779</v>
      </c>
      <c r="E22" s="2">
        <f>E21/92</f>
        <v>0.24141304347826087</v>
      </c>
      <c r="F22" s="2">
        <f>F21/383</f>
        <v>0.20945169712793729</v>
      </c>
      <c r="G22" s="2">
        <f>G21/2720</f>
        <v>0.22454779411764708</v>
      </c>
      <c r="H22" s="3"/>
    </row>
    <row r="23" spans="1:8" x14ac:dyDescent="0.2">
      <c r="A23" s="84" t="s">
        <v>20</v>
      </c>
      <c r="B23" s="67" t="s">
        <v>21</v>
      </c>
      <c r="C23" s="68">
        <v>100</v>
      </c>
      <c r="D23" s="10">
        <v>1.62</v>
      </c>
      <c r="E23" s="10">
        <v>10.119999999999999</v>
      </c>
      <c r="F23" s="10">
        <v>9.75</v>
      </c>
      <c r="G23" s="9">
        <v>135.88</v>
      </c>
      <c r="H23" s="69" t="s">
        <v>123</v>
      </c>
    </row>
    <row r="24" spans="1:8" x14ac:dyDescent="0.2">
      <c r="A24" s="84"/>
      <c r="B24" s="67" t="s">
        <v>22</v>
      </c>
      <c r="C24" s="68">
        <v>250</v>
      </c>
      <c r="D24" s="10">
        <v>4.12</v>
      </c>
      <c r="E24" s="10">
        <v>5.4</v>
      </c>
      <c r="F24" s="10">
        <v>17.73</v>
      </c>
      <c r="G24" s="9">
        <v>134.66999999999999</v>
      </c>
      <c r="H24" s="69" t="s">
        <v>124</v>
      </c>
    </row>
    <row r="25" spans="1:8" x14ac:dyDescent="0.2">
      <c r="A25" s="84"/>
      <c r="B25" s="67" t="s">
        <v>23</v>
      </c>
      <c r="C25" s="68">
        <v>100</v>
      </c>
      <c r="D25" s="10">
        <v>14.45</v>
      </c>
      <c r="E25" s="10">
        <v>8.4</v>
      </c>
      <c r="F25" s="10">
        <v>19.47</v>
      </c>
      <c r="G25" s="9">
        <v>169.47</v>
      </c>
      <c r="H25" s="69" t="s">
        <v>125</v>
      </c>
    </row>
    <row r="26" spans="1:8" x14ac:dyDescent="0.2">
      <c r="A26" s="84"/>
      <c r="B26" s="67" t="s">
        <v>24</v>
      </c>
      <c r="C26" s="68">
        <v>180</v>
      </c>
      <c r="D26" s="10">
        <v>6.35</v>
      </c>
      <c r="E26" s="10">
        <v>6.61</v>
      </c>
      <c r="F26" s="10">
        <v>39.24</v>
      </c>
      <c r="G26" s="9">
        <v>270.39999999999998</v>
      </c>
      <c r="H26" s="69" t="s">
        <v>126</v>
      </c>
    </row>
    <row r="27" spans="1:8" x14ac:dyDescent="0.2">
      <c r="A27" s="84"/>
      <c r="B27" s="67" t="s">
        <v>25</v>
      </c>
      <c r="C27" s="68">
        <v>200</v>
      </c>
      <c r="D27" s="10">
        <v>0.16</v>
      </c>
      <c r="E27" s="10">
        <v>0</v>
      </c>
      <c r="F27" s="10">
        <v>8.1999999999999993</v>
      </c>
      <c r="G27" s="9">
        <v>34.86</v>
      </c>
      <c r="H27" s="69" t="s">
        <v>127</v>
      </c>
    </row>
    <row r="28" spans="1:8" x14ac:dyDescent="0.2">
      <c r="A28" s="84"/>
      <c r="B28" s="67" t="s">
        <v>26</v>
      </c>
      <c r="C28" s="68">
        <v>20</v>
      </c>
      <c r="D28" s="10">
        <v>1.32</v>
      </c>
      <c r="E28" s="10">
        <v>0.24</v>
      </c>
      <c r="F28" s="10">
        <v>6.68</v>
      </c>
      <c r="G28" s="9">
        <v>34.799999999999997</v>
      </c>
      <c r="H28" s="11" t="s">
        <v>16</v>
      </c>
    </row>
    <row r="29" spans="1:8" x14ac:dyDescent="0.2">
      <c r="A29" s="84"/>
      <c r="B29" s="67" t="s">
        <v>27</v>
      </c>
      <c r="C29" s="68">
        <v>30</v>
      </c>
      <c r="D29" s="10">
        <v>2.4</v>
      </c>
      <c r="E29" s="10">
        <v>0.48</v>
      </c>
      <c r="F29" s="10">
        <v>15.63</v>
      </c>
      <c r="G29" s="9">
        <v>76.5</v>
      </c>
      <c r="H29" s="11" t="s">
        <v>16</v>
      </c>
    </row>
    <row r="30" spans="1:8" s="66" customFormat="1" x14ac:dyDescent="0.2">
      <c r="A30" s="84" t="s">
        <v>28</v>
      </c>
      <c r="B30" s="97"/>
      <c r="C30" s="1">
        <f>SUM(C23:C29)</f>
        <v>880</v>
      </c>
      <c r="D30" s="1">
        <f t="shared" ref="D30:G30" si="1">SUM(D23:D29)</f>
        <v>30.419999999999998</v>
      </c>
      <c r="E30" s="1">
        <f t="shared" si="1"/>
        <v>31.25</v>
      </c>
      <c r="F30" s="1">
        <f t="shared" si="1"/>
        <v>116.69999999999999</v>
      </c>
      <c r="G30" s="1">
        <f t="shared" si="1"/>
        <v>856.57999999999993</v>
      </c>
      <c r="H30" s="70"/>
    </row>
    <row r="31" spans="1:8" s="66" customFormat="1" ht="28.5" customHeight="1" x14ac:dyDescent="0.2">
      <c r="A31" s="98" t="s">
        <v>91</v>
      </c>
      <c r="B31" s="99"/>
      <c r="C31" s="1"/>
      <c r="D31" s="2">
        <f>D30/90</f>
        <v>0.33799999999999997</v>
      </c>
      <c r="E31" s="2">
        <f>E30/92</f>
        <v>0.33967391304347827</v>
      </c>
      <c r="F31" s="2">
        <f>F30/383</f>
        <v>0.30469973890339425</v>
      </c>
      <c r="G31" s="2">
        <f>G30/2720</f>
        <v>0.31491911764705882</v>
      </c>
      <c r="H31" s="3"/>
    </row>
    <row r="32" spans="1:8" s="66" customFormat="1" ht="13.5" thickBot="1" x14ac:dyDescent="0.25">
      <c r="A32" s="92" t="s">
        <v>29</v>
      </c>
      <c r="B32" s="93"/>
      <c r="C32" s="71">
        <f>SUM(C30,C21)</f>
        <v>1430</v>
      </c>
      <c r="D32" s="71">
        <f t="shared" ref="D32:G32" si="2">SUM(D30,D21)</f>
        <v>52.81</v>
      </c>
      <c r="E32" s="71">
        <f t="shared" si="2"/>
        <v>53.46</v>
      </c>
      <c r="F32" s="71">
        <f t="shared" si="2"/>
        <v>196.91999999999996</v>
      </c>
      <c r="G32" s="71">
        <f t="shared" si="2"/>
        <v>1467.35</v>
      </c>
      <c r="H32" s="72"/>
    </row>
    <row r="33" spans="1:8" s="66" customFormat="1" x14ac:dyDescent="0.2">
      <c r="A33" s="94" t="s">
        <v>30</v>
      </c>
      <c r="B33" s="95"/>
      <c r="C33" s="95"/>
      <c r="D33" s="95"/>
      <c r="E33" s="95"/>
      <c r="F33" s="95"/>
      <c r="G33" s="95"/>
      <c r="H33" s="96"/>
    </row>
    <row r="34" spans="1:8" x14ac:dyDescent="0.2">
      <c r="A34" s="84" t="s">
        <v>13</v>
      </c>
      <c r="B34" s="67" t="s">
        <v>31</v>
      </c>
      <c r="C34" s="68">
        <v>200</v>
      </c>
      <c r="D34" s="10">
        <v>19.22</v>
      </c>
      <c r="E34" s="10">
        <v>20.64</v>
      </c>
      <c r="F34" s="10">
        <v>31.14</v>
      </c>
      <c r="G34" s="9">
        <v>420.28</v>
      </c>
      <c r="H34" s="69" t="s">
        <v>128</v>
      </c>
    </row>
    <row r="35" spans="1:8" x14ac:dyDescent="0.2">
      <c r="A35" s="84"/>
      <c r="B35" s="67" t="s">
        <v>32</v>
      </c>
      <c r="C35" s="68">
        <v>20</v>
      </c>
      <c r="D35" s="10">
        <v>0.04</v>
      </c>
      <c r="E35" s="10">
        <v>0</v>
      </c>
      <c r="F35" s="10">
        <v>15.26</v>
      </c>
      <c r="G35" s="9">
        <v>47.46</v>
      </c>
      <c r="H35" s="11" t="s">
        <v>129</v>
      </c>
    </row>
    <row r="36" spans="1:8" x14ac:dyDescent="0.2">
      <c r="A36" s="84"/>
      <c r="B36" s="67" t="s">
        <v>33</v>
      </c>
      <c r="C36" s="68">
        <v>100</v>
      </c>
      <c r="D36" s="10">
        <v>0.4</v>
      </c>
      <c r="E36" s="10">
        <v>0.4</v>
      </c>
      <c r="F36" s="10">
        <v>9.8000000000000007</v>
      </c>
      <c r="G36" s="9">
        <v>47</v>
      </c>
      <c r="H36" s="11">
        <v>1</v>
      </c>
    </row>
    <row r="37" spans="1:8" x14ac:dyDescent="0.2">
      <c r="A37" s="84"/>
      <c r="B37" s="67" t="s">
        <v>17</v>
      </c>
      <c r="C37" s="68">
        <v>30</v>
      </c>
      <c r="D37" s="10">
        <v>2.25</v>
      </c>
      <c r="E37" s="10">
        <v>0.78</v>
      </c>
      <c r="F37" s="10">
        <v>15.42</v>
      </c>
      <c r="G37" s="9">
        <v>76.8</v>
      </c>
      <c r="H37" s="11" t="s">
        <v>16</v>
      </c>
    </row>
    <row r="38" spans="1:8" x14ac:dyDescent="0.2">
      <c r="A38" s="84"/>
      <c r="B38" s="67" t="s">
        <v>34</v>
      </c>
      <c r="C38" s="68">
        <v>200</v>
      </c>
      <c r="D38" s="10">
        <v>0.2</v>
      </c>
      <c r="E38" s="10">
        <v>0</v>
      </c>
      <c r="F38" s="10">
        <v>7.02</v>
      </c>
      <c r="G38" s="9">
        <v>28.44</v>
      </c>
      <c r="H38" s="69" t="s">
        <v>130</v>
      </c>
    </row>
    <row r="39" spans="1:8" s="66" customFormat="1" x14ac:dyDescent="0.2">
      <c r="A39" s="84" t="s">
        <v>19</v>
      </c>
      <c r="B39" s="97"/>
      <c r="C39" s="1">
        <f>SUM(C34:C38)</f>
        <v>550</v>
      </c>
      <c r="D39" s="1">
        <f t="shared" ref="D39:G39" si="3">SUM(D34:D38)</f>
        <v>22.109999999999996</v>
      </c>
      <c r="E39" s="1">
        <f t="shared" si="3"/>
        <v>21.82</v>
      </c>
      <c r="F39" s="1">
        <f t="shared" si="3"/>
        <v>78.64</v>
      </c>
      <c r="G39" s="1">
        <f t="shared" si="3"/>
        <v>619.98</v>
      </c>
      <c r="H39" s="70"/>
    </row>
    <row r="40" spans="1:8" s="66" customFormat="1" ht="24.75" customHeight="1" x14ac:dyDescent="0.2">
      <c r="A40" s="98" t="s">
        <v>91</v>
      </c>
      <c r="B40" s="99"/>
      <c r="C40" s="1"/>
      <c r="D40" s="2">
        <f>D39/90</f>
        <v>0.24566666666666662</v>
      </c>
      <c r="E40" s="2">
        <f>E39/92</f>
        <v>0.23717391304347826</v>
      </c>
      <c r="F40" s="2">
        <f>F39/383</f>
        <v>0.20532637075718016</v>
      </c>
      <c r="G40" s="2">
        <f>G39/2720</f>
        <v>0.22793382352941177</v>
      </c>
      <c r="H40" s="3"/>
    </row>
    <row r="41" spans="1:8" x14ac:dyDescent="0.2">
      <c r="A41" s="84" t="s">
        <v>20</v>
      </c>
      <c r="B41" s="67" t="s">
        <v>35</v>
      </c>
      <c r="C41" s="68">
        <v>100</v>
      </c>
      <c r="D41" s="10">
        <v>0.8</v>
      </c>
      <c r="E41" s="10">
        <v>0.1</v>
      </c>
      <c r="F41" s="10">
        <v>1.7</v>
      </c>
      <c r="G41" s="9">
        <v>13</v>
      </c>
      <c r="H41" s="11" t="s">
        <v>16</v>
      </c>
    </row>
    <row r="42" spans="1:8" ht="25.5" x14ac:dyDescent="0.2">
      <c r="A42" s="84"/>
      <c r="B42" s="67" t="s">
        <v>36</v>
      </c>
      <c r="C42" s="68">
        <v>250</v>
      </c>
      <c r="D42" s="10">
        <v>4.05</v>
      </c>
      <c r="E42" s="10">
        <v>5.17</v>
      </c>
      <c r="F42" s="10">
        <v>12.12</v>
      </c>
      <c r="G42" s="9">
        <v>109.72</v>
      </c>
      <c r="H42" s="11" t="s">
        <v>131</v>
      </c>
    </row>
    <row r="43" spans="1:8" x14ac:dyDescent="0.2">
      <c r="A43" s="84"/>
      <c r="B43" s="67" t="s">
        <v>37</v>
      </c>
      <c r="C43" s="68">
        <v>280</v>
      </c>
      <c r="D43" s="10">
        <v>19.37</v>
      </c>
      <c r="E43" s="10">
        <v>24.96</v>
      </c>
      <c r="F43" s="10">
        <v>59.55</v>
      </c>
      <c r="G43" s="9">
        <v>502.37</v>
      </c>
      <c r="H43" s="69" t="s">
        <v>132</v>
      </c>
    </row>
    <row r="44" spans="1:8" x14ac:dyDescent="0.2">
      <c r="A44" s="84"/>
      <c r="B44" s="67" t="s">
        <v>38</v>
      </c>
      <c r="C44" s="68">
        <v>200</v>
      </c>
      <c r="D44" s="10">
        <v>0.5</v>
      </c>
      <c r="E44" s="10">
        <v>0</v>
      </c>
      <c r="F44" s="10">
        <v>19.8</v>
      </c>
      <c r="G44" s="9">
        <v>81</v>
      </c>
      <c r="H44" s="69" t="s">
        <v>133</v>
      </c>
    </row>
    <row r="45" spans="1:8" x14ac:dyDescent="0.2">
      <c r="A45" s="84"/>
      <c r="B45" s="67" t="s">
        <v>26</v>
      </c>
      <c r="C45" s="68">
        <v>20</v>
      </c>
      <c r="D45" s="10">
        <v>1.32</v>
      </c>
      <c r="E45" s="10">
        <v>0.24</v>
      </c>
      <c r="F45" s="10">
        <v>6.68</v>
      </c>
      <c r="G45" s="9">
        <v>34.799999999999997</v>
      </c>
      <c r="H45" s="11" t="s">
        <v>16</v>
      </c>
    </row>
    <row r="46" spans="1:8" x14ac:dyDescent="0.2">
      <c r="A46" s="84"/>
      <c r="B46" s="67" t="s">
        <v>27</v>
      </c>
      <c r="C46" s="68">
        <v>30</v>
      </c>
      <c r="D46" s="10">
        <v>2.4</v>
      </c>
      <c r="E46" s="10">
        <v>0.48</v>
      </c>
      <c r="F46" s="10">
        <v>15.63</v>
      </c>
      <c r="G46" s="9">
        <v>76.5</v>
      </c>
      <c r="H46" s="11" t="s">
        <v>16</v>
      </c>
    </row>
    <row r="47" spans="1:8" s="66" customFormat="1" x14ac:dyDescent="0.2">
      <c r="A47" s="84" t="s">
        <v>28</v>
      </c>
      <c r="B47" s="97"/>
      <c r="C47" s="1">
        <f>SUM(C41:C46)</f>
        <v>880</v>
      </c>
      <c r="D47" s="1">
        <f t="shared" ref="D47:G47" si="4">SUM(D41:D46)</f>
        <v>28.439999999999998</v>
      </c>
      <c r="E47" s="1">
        <f t="shared" si="4"/>
        <v>30.95</v>
      </c>
      <c r="F47" s="1">
        <f t="shared" si="4"/>
        <v>115.47999999999999</v>
      </c>
      <c r="G47" s="1">
        <f t="shared" si="4"/>
        <v>817.39</v>
      </c>
      <c r="H47" s="70"/>
    </row>
    <row r="48" spans="1:8" s="66" customFormat="1" ht="26.25" customHeight="1" x14ac:dyDescent="0.2">
      <c r="A48" s="98" t="s">
        <v>91</v>
      </c>
      <c r="B48" s="99"/>
      <c r="C48" s="1"/>
      <c r="D48" s="2">
        <f>D47/90</f>
        <v>0.31599999999999995</v>
      </c>
      <c r="E48" s="2">
        <f>E47/92</f>
        <v>0.33641304347826084</v>
      </c>
      <c r="F48" s="2">
        <f>F47/383</f>
        <v>0.30151436031331591</v>
      </c>
      <c r="G48" s="2">
        <f>G47/2720</f>
        <v>0.30051102941176472</v>
      </c>
      <c r="H48" s="3"/>
    </row>
    <row r="49" spans="1:8" s="66" customFormat="1" ht="13.5" thickBot="1" x14ac:dyDescent="0.25">
      <c r="A49" s="92" t="s">
        <v>29</v>
      </c>
      <c r="B49" s="93"/>
      <c r="C49" s="71">
        <f>SUM(C47,C39)</f>
        <v>1430</v>
      </c>
      <c r="D49" s="71">
        <f t="shared" ref="D49:G49" si="5">SUM(D47,D39)</f>
        <v>50.55</v>
      </c>
      <c r="E49" s="71">
        <f t="shared" si="5"/>
        <v>52.769999999999996</v>
      </c>
      <c r="F49" s="71">
        <f t="shared" si="5"/>
        <v>194.12</v>
      </c>
      <c r="G49" s="71">
        <f t="shared" si="5"/>
        <v>1437.37</v>
      </c>
      <c r="H49" s="72"/>
    </row>
    <row r="50" spans="1:8" s="66" customFormat="1" x14ac:dyDescent="0.2">
      <c r="A50" s="94" t="s">
        <v>39</v>
      </c>
      <c r="B50" s="95"/>
      <c r="C50" s="95"/>
      <c r="D50" s="95"/>
      <c r="E50" s="95"/>
      <c r="F50" s="95"/>
      <c r="G50" s="95"/>
      <c r="H50" s="96"/>
    </row>
    <row r="51" spans="1:8" x14ac:dyDescent="0.2">
      <c r="A51" s="84" t="s">
        <v>13</v>
      </c>
      <c r="B51" s="67" t="s">
        <v>40</v>
      </c>
      <c r="C51" s="68">
        <v>250</v>
      </c>
      <c r="D51" s="10">
        <v>10.07</v>
      </c>
      <c r="E51" s="10">
        <v>9.73</v>
      </c>
      <c r="F51" s="10">
        <v>26.8</v>
      </c>
      <c r="G51" s="9">
        <v>273.37</v>
      </c>
      <c r="H51" s="69" t="s">
        <v>134</v>
      </c>
    </row>
    <row r="52" spans="1:8" x14ac:dyDescent="0.2">
      <c r="A52" s="84"/>
      <c r="B52" s="67" t="s">
        <v>41</v>
      </c>
      <c r="C52" s="68">
        <v>100</v>
      </c>
      <c r="D52" s="10">
        <v>8.76</v>
      </c>
      <c r="E52" s="10">
        <v>8.82</v>
      </c>
      <c r="F52" s="10">
        <v>52.6</v>
      </c>
      <c r="G52" s="9">
        <v>311.57</v>
      </c>
      <c r="H52" s="69" t="s">
        <v>135</v>
      </c>
    </row>
    <row r="53" spans="1:8" x14ac:dyDescent="0.2">
      <c r="A53" s="84"/>
      <c r="B53" s="67" t="s">
        <v>42</v>
      </c>
      <c r="C53" s="68">
        <v>200</v>
      </c>
      <c r="D53" s="10">
        <v>0</v>
      </c>
      <c r="E53" s="10">
        <v>0</v>
      </c>
      <c r="F53" s="10">
        <v>6.98</v>
      </c>
      <c r="G53" s="9">
        <v>26.54</v>
      </c>
      <c r="H53" s="11" t="s">
        <v>136</v>
      </c>
    </row>
    <row r="54" spans="1:8" s="66" customFormat="1" x14ac:dyDescent="0.2">
      <c r="A54" s="84" t="s">
        <v>19</v>
      </c>
      <c r="B54" s="97"/>
      <c r="C54" s="1">
        <f>SUM(C51:C53)</f>
        <v>550</v>
      </c>
      <c r="D54" s="1">
        <f t="shared" ref="D54:G54" si="6">SUM(D51:D53)</f>
        <v>18.829999999999998</v>
      </c>
      <c r="E54" s="1">
        <f t="shared" si="6"/>
        <v>18.55</v>
      </c>
      <c r="F54" s="1">
        <f t="shared" si="6"/>
        <v>86.38000000000001</v>
      </c>
      <c r="G54" s="1">
        <f t="shared" si="6"/>
        <v>611.48</v>
      </c>
      <c r="H54" s="70"/>
    </row>
    <row r="55" spans="1:8" s="66" customFormat="1" ht="29.25" customHeight="1" x14ac:dyDescent="0.2">
      <c r="A55" s="98" t="s">
        <v>91</v>
      </c>
      <c r="B55" s="99"/>
      <c r="C55" s="1"/>
      <c r="D55" s="2">
        <f>D54/90</f>
        <v>0.2092222222222222</v>
      </c>
      <c r="E55" s="2">
        <f>E54/92</f>
        <v>0.2016304347826087</v>
      </c>
      <c r="F55" s="2">
        <f>F54/383</f>
        <v>0.22553524804177549</v>
      </c>
      <c r="G55" s="2">
        <f>G54/2720</f>
        <v>0.22480882352941178</v>
      </c>
      <c r="H55" s="3"/>
    </row>
    <row r="56" spans="1:8" ht="16.5" customHeight="1" x14ac:dyDescent="0.2">
      <c r="A56" s="84" t="s">
        <v>20</v>
      </c>
      <c r="B56" s="67" t="s">
        <v>43</v>
      </c>
      <c r="C56" s="68">
        <v>100</v>
      </c>
      <c r="D56" s="10">
        <v>1.5</v>
      </c>
      <c r="E56" s="10">
        <v>0.17</v>
      </c>
      <c r="F56" s="10">
        <v>8.67</v>
      </c>
      <c r="G56" s="9">
        <v>42</v>
      </c>
      <c r="H56" s="69" t="s">
        <v>137</v>
      </c>
    </row>
    <row r="57" spans="1:8" x14ac:dyDescent="0.2">
      <c r="A57" s="84"/>
      <c r="B57" s="67" t="s">
        <v>88</v>
      </c>
      <c r="C57" s="68">
        <v>250</v>
      </c>
      <c r="D57" s="10">
        <v>3.4</v>
      </c>
      <c r="E57" s="10">
        <v>3.15</v>
      </c>
      <c r="F57" s="10">
        <v>24.8</v>
      </c>
      <c r="G57" s="9">
        <v>141.41999999999999</v>
      </c>
      <c r="H57" s="69" t="s">
        <v>138</v>
      </c>
    </row>
    <row r="58" spans="1:8" x14ac:dyDescent="0.2">
      <c r="A58" s="84"/>
      <c r="B58" s="67" t="s">
        <v>44</v>
      </c>
      <c r="C58" s="68">
        <v>100</v>
      </c>
      <c r="D58" s="10">
        <v>8.14</v>
      </c>
      <c r="E58" s="10">
        <v>5.45</v>
      </c>
      <c r="F58" s="10">
        <v>19.25</v>
      </c>
      <c r="G58" s="9">
        <v>211.53</v>
      </c>
      <c r="H58" s="69" t="s">
        <v>139</v>
      </c>
    </row>
    <row r="59" spans="1:8" x14ac:dyDescent="0.2">
      <c r="A59" s="84"/>
      <c r="B59" s="67" t="s">
        <v>45</v>
      </c>
      <c r="C59" s="68">
        <v>180</v>
      </c>
      <c r="D59" s="10">
        <v>10.66</v>
      </c>
      <c r="E59" s="10">
        <v>18.760000000000002</v>
      </c>
      <c r="F59" s="10">
        <v>35.979999999999997</v>
      </c>
      <c r="G59" s="9">
        <v>268.8</v>
      </c>
      <c r="H59" s="69">
        <v>1</v>
      </c>
    </row>
    <row r="60" spans="1:8" x14ac:dyDescent="0.2">
      <c r="A60" s="84"/>
      <c r="B60" s="67" t="s">
        <v>46</v>
      </c>
      <c r="C60" s="68">
        <v>200</v>
      </c>
      <c r="D60" s="10">
        <v>0.18</v>
      </c>
      <c r="E60" s="10">
        <v>0.1</v>
      </c>
      <c r="F60" s="10">
        <v>9.92</v>
      </c>
      <c r="G60" s="9">
        <v>42.02</v>
      </c>
      <c r="H60" s="11" t="s">
        <v>140</v>
      </c>
    </row>
    <row r="61" spans="1:8" x14ac:dyDescent="0.2">
      <c r="A61" s="84"/>
      <c r="B61" s="67" t="s">
        <v>26</v>
      </c>
      <c r="C61" s="68">
        <v>20</v>
      </c>
      <c r="D61" s="10">
        <v>1.32</v>
      </c>
      <c r="E61" s="10">
        <v>0.24</v>
      </c>
      <c r="F61" s="10">
        <v>6.68</v>
      </c>
      <c r="G61" s="9">
        <v>34.799999999999997</v>
      </c>
      <c r="H61" s="11" t="s">
        <v>16</v>
      </c>
    </row>
    <row r="62" spans="1:8" x14ac:dyDescent="0.2">
      <c r="A62" s="84"/>
      <c r="B62" s="67" t="s">
        <v>27</v>
      </c>
      <c r="C62" s="68">
        <v>30</v>
      </c>
      <c r="D62" s="10">
        <v>2.4</v>
      </c>
      <c r="E62" s="10">
        <v>0.48</v>
      </c>
      <c r="F62" s="10">
        <v>15.63</v>
      </c>
      <c r="G62" s="9">
        <v>76.5</v>
      </c>
      <c r="H62" s="11" t="s">
        <v>16</v>
      </c>
    </row>
    <row r="63" spans="1:8" s="66" customFormat="1" x14ac:dyDescent="0.2">
      <c r="A63" s="84" t="s">
        <v>28</v>
      </c>
      <c r="B63" s="97"/>
      <c r="C63" s="1">
        <f>SUM(C56:C62)</f>
        <v>880</v>
      </c>
      <c r="D63" s="1">
        <f t="shared" ref="D63:G63" si="7">SUM(D56:D62)</f>
        <v>27.6</v>
      </c>
      <c r="E63" s="1">
        <f t="shared" si="7"/>
        <v>28.35</v>
      </c>
      <c r="F63" s="1">
        <f t="shared" si="7"/>
        <v>120.92999999999998</v>
      </c>
      <c r="G63" s="1">
        <f t="shared" si="7"/>
        <v>817.06999999999994</v>
      </c>
      <c r="H63" s="70"/>
    </row>
    <row r="64" spans="1:8" s="66" customFormat="1" ht="25.5" customHeight="1" x14ac:dyDescent="0.2">
      <c r="A64" s="98" t="s">
        <v>91</v>
      </c>
      <c r="B64" s="99"/>
      <c r="C64" s="1"/>
      <c r="D64" s="2">
        <f>D63/90</f>
        <v>0.3066666666666667</v>
      </c>
      <c r="E64" s="2">
        <f>E63/92</f>
        <v>0.3081521739130435</v>
      </c>
      <c r="F64" s="2">
        <f>F63/383</f>
        <v>0.31574412532637069</v>
      </c>
      <c r="G64" s="2">
        <f>G63/2720</f>
        <v>0.30039338235294116</v>
      </c>
      <c r="H64" s="3"/>
    </row>
    <row r="65" spans="1:8" s="66" customFormat="1" ht="13.5" thickBot="1" x14ac:dyDescent="0.25">
      <c r="A65" s="92" t="s">
        <v>29</v>
      </c>
      <c r="B65" s="93"/>
      <c r="C65" s="71">
        <f>SUM(C63,C54)</f>
        <v>1430</v>
      </c>
      <c r="D65" s="71">
        <f t="shared" ref="D65:G65" si="8">SUM(D63,D54)</f>
        <v>46.43</v>
      </c>
      <c r="E65" s="71">
        <f t="shared" si="8"/>
        <v>46.900000000000006</v>
      </c>
      <c r="F65" s="71">
        <f t="shared" si="8"/>
        <v>207.31</v>
      </c>
      <c r="G65" s="71">
        <f t="shared" si="8"/>
        <v>1428.55</v>
      </c>
      <c r="H65" s="72"/>
    </row>
    <row r="66" spans="1:8" s="66" customFormat="1" x14ac:dyDescent="0.2">
      <c r="A66" s="94" t="s">
        <v>47</v>
      </c>
      <c r="B66" s="95"/>
      <c r="C66" s="95"/>
      <c r="D66" s="95"/>
      <c r="E66" s="95"/>
      <c r="F66" s="95"/>
      <c r="G66" s="95"/>
      <c r="H66" s="96"/>
    </row>
    <row r="67" spans="1:8" x14ac:dyDescent="0.2">
      <c r="A67" s="84" t="s">
        <v>13</v>
      </c>
      <c r="B67" s="67" t="s">
        <v>48</v>
      </c>
      <c r="C67" s="68">
        <v>250</v>
      </c>
      <c r="D67" s="10">
        <v>17.97</v>
      </c>
      <c r="E67" s="10">
        <v>19.25</v>
      </c>
      <c r="F67" s="10">
        <v>59.9</v>
      </c>
      <c r="G67" s="9">
        <v>469.4</v>
      </c>
      <c r="H67" s="69" t="s">
        <v>141</v>
      </c>
    </row>
    <row r="68" spans="1:8" x14ac:dyDescent="0.2">
      <c r="A68" s="84"/>
      <c r="B68" s="67" t="s">
        <v>33</v>
      </c>
      <c r="C68" s="68">
        <v>100</v>
      </c>
      <c r="D68" s="10">
        <v>0.4</v>
      </c>
      <c r="E68" s="10">
        <v>0.4</v>
      </c>
      <c r="F68" s="10">
        <v>9.8000000000000007</v>
      </c>
      <c r="G68" s="9">
        <v>47</v>
      </c>
      <c r="H68" s="11">
        <v>1</v>
      </c>
    </row>
    <row r="69" spans="1:8" x14ac:dyDescent="0.2">
      <c r="A69" s="84"/>
      <c r="B69" s="67" t="s">
        <v>18</v>
      </c>
      <c r="C69" s="68">
        <v>200</v>
      </c>
      <c r="D69" s="10">
        <v>0.26</v>
      </c>
      <c r="E69" s="10">
        <v>0</v>
      </c>
      <c r="F69" s="10">
        <v>7.24</v>
      </c>
      <c r="G69" s="9">
        <v>30.82</v>
      </c>
      <c r="H69" s="69" t="s">
        <v>122</v>
      </c>
    </row>
    <row r="70" spans="1:8" s="66" customFormat="1" x14ac:dyDescent="0.2">
      <c r="A70" s="84" t="s">
        <v>19</v>
      </c>
      <c r="B70" s="97"/>
      <c r="C70" s="1">
        <f>SUM(C67:C69)</f>
        <v>550</v>
      </c>
      <c r="D70" s="1">
        <f t="shared" ref="D70:G70" si="9">SUM(D67:D69)</f>
        <v>18.63</v>
      </c>
      <c r="E70" s="1">
        <f t="shared" si="9"/>
        <v>19.649999999999999</v>
      </c>
      <c r="F70" s="1">
        <f t="shared" si="9"/>
        <v>76.94</v>
      </c>
      <c r="G70" s="1">
        <f t="shared" si="9"/>
        <v>547.22</v>
      </c>
      <c r="H70" s="70"/>
    </row>
    <row r="71" spans="1:8" s="66" customFormat="1" ht="25.5" customHeight="1" x14ac:dyDescent="0.2">
      <c r="A71" s="98" t="s">
        <v>91</v>
      </c>
      <c r="B71" s="99"/>
      <c r="C71" s="1"/>
      <c r="D71" s="2">
        <f>D70/90</f>
        <v>0.20699999999999999</v>
      </c>
      <c r="E71" s="2">
        <f>E70/92</f>
        <v>0.21358695652173912</v>
      </c>
      <c r="F71" s="2">
        <f>F70/383</f>
        <v>0.20088772845953001</v>
      </c>
      <c r="G71" s="2">
        <f>G70/2720</f>
        <v>0.20118382352941178</v>
      </c>
      <c r="H71" s="3"/>
    </row>
    <row r="72" spans="1:8" x14ac:dyDescent="0.2">
      <c r="A72" s="84" t="s">
        <v>20</v>
      </c>
      <c r="B72" s="67" t="s">
        <v>49</v>
      </c>
      <c r="C72" s="68">
        <v>100</v>
      </c>
      <c r="D72" s="10">
        <v>1.17</v>
      </c>
      <c r="E72" s="10">
        <v>0.1</v>
      </c>
      <c r="F72" s="10">
        <v>5.67</v>
      </c>
      <c r="G72" s="9">
        <v>28.33</v>
      </c>
      <c r="H72" s="69" t="s">
        <v>142</v>
      </c>
    </row>
    <row r="73" spans="1:8" x14ac:dyDescent="0.2">
      <c r="A73" s="84"/>
      <c r="B73" s="67" t="s">
        <v>50</v>
      </c>
      <c r="C73" s="68">
        <v>250</v>
      </c>
      <c r="D73" s="10">
        <v>1.9</v>
      </c>
      <c r="E73" s="10">
        <v>5.15</v>
      </c>
      <c r="F73" s="10">
        <v>13.37</v>
      </c>
      <c r="G73" s="9">
        <v>107.6</v>
      </c>
      <c r="H73" s="11" t="s">
        <v>143</v>
      </c>
    </row>
    <row r="74" spans="1:8" x14ac:dyDescent="0.2">
      <c r="A74" s="84"/>
      <c r="B74" s="67" t="s">
        <v>51</v>
      </c>
      <c r="C74" s="68">
        <v>100</v>
      </c>
      <c r="D74" s="10">
        <v>12.98</v>
      </c>
      <c r="E74" s="10">
        <v>17.170000000000002</v>
      </c>
      <c r="F74" s="10">
        <v>15.93</v>
      </c>
      <c r="G74" s="9">
        <v>256.32</v>
      </c>
      <c r="H74" s="11" t="s">
        <v>144</v>
      </c>
    </row>
    <row r="75" spans="1:8" x14ac:dyDescent="0.2">
      <c r="A75" s="84"/>
      <c r="B75" s="67" t="s">
        <v>52</v>
      </c>
      <c r="C75" s="68">
        <v>180</v>
      </c>
      <c r="D75" s="10">
        <v>9.85</v>
      </c>
      <c r="E75" s="10">
        <v>8.2799999999999994</v>
      </c>
      <c r="F75" s="10">
        <v>43.07</v>
      </c>
      <c r="G75" s="9">
        <v>286.69</v>
      </c>
      <c r="H75" s="69" t="s">
        <v>145</v>
      </c>
    </row>
    <row r="76" spans="1:8" x14ac:dyDescent="0.2">
      <c r="A76" s="84"/>
      <c r="B76" s="67" t="s">
        <v>53</v>
      </c>
      <c r="C76" s="68">
        <v>200</v>
      </c>
      <c r="D76" s="10">
        <v>0.6</v>
      </c>
      <c r="E76" s="10">
        <v>0.2</v>
      </c>
      <c r="F76" s="10">
        <v>15.2</v>
      </c>
      <c r="G76" s="9">
        <v>65.3</v>
      </c>
      <c r="H76" s="69" t="s">
        <v>146</v>
      </c>
    </row>
    <row r="77" spans="1:8" x14ac:dyDescent="0.2">
      <c r="A77" s="84"/>
      <c r="B77" s="67" t="s">
        <v>26</v>
      </c>
      <c r="C77" s="68">
        <v>20</v>
      </c>
      <c r="D77" s="10">
        <v>1.32</v>
      </c>
      <c r="E77" s="10">
        <v>0.24</v>
      </c>
      <c r="F77" s="10">
        <v>6.68</v>
      </c>
      <c r="G77" s="9">
        <v>34.799999999999997</v>
      </c>
      <c r="H77" s="11" t="s">
        <v>16</v>
      </c>
    </row>
    <row r="78" spans="1:8" x14ac:dyDescent="0.2">
      <c r="A78" s="84"/>
      <c r="B78" s="67" t="s">
        <v>27</v>
      </c>
      <c r="C78" s="68">
        <v>30</v>
      </c>
      <c r="D78" s="10">
        <v>2.4</v>
      </c>
      <c r="E78" s="10">
        <v>0.48</v>
      </c>
      <c r="F78" s="10">
        <v>15.63</v>
      </c>
      <c r="G78" s="9">
        <v>76.5</v>
      </c>
      <c r="H78" s="11" t="s">
        <v>16</v>
      </c>
    </row>
    <row r="79" spans="1:8" s="66" customFormat="1" x14ac:dyDescent="0.2">
      <c r="A79" s="84" t="s">
        <v>28</v>
      </c>
      <c r="B79" s="97"/>
      <c r="C79" s="1">
        <f>SUM(C72:C78)</f>
        <v>880</v>
      </c>
      <c r="D79" s="1">
        <f t="shared" ref="D79:G79" si="10">SUM(D72:D78)</f>
        <v>30.22</v>
      </c>
      <c r="E79" s="1">
        <f t="shared" si="10"/>
        <v>31.62</v>
      </c>
      <c r="F79" s="1">
        <f t="shared" si="10"/>
        <v>115.54999999999998</v>
      </c>
      <c r="G79" s="1">
        <f t="shared" si="10"/>
        <v>855.54</v>
      </c>
      <c r="H79" s="70"/>
    </row>
    <row r="80" spans="1:8" s="66" customFormat="1" ht="24.75" customHeight="1" x14ac:dyDescent="0.2">
      <c r="A80" s="98" t="s">
        <v>91</v>
      </c>
      <c r="B80" s="99"/>
      <c r="C80" s="1"/>
      <c r="D80" s="2">
        <f>D79/90</f>
        <v>0.33577777777777779</v>
      </c>
      <c r="E80" s="2">
        <f>E79/92</f>
        <v>0.34369565217391307</v>
      </c>
      <c r="F80" s="2">
        <f>F79/383</f>
        <v>0.30169712793733677</v>
      </c>
      <c r="G80" s="2">
        <f>G79/2720</f>
        <v>0.31453676470588232</v>
      </c>
      <c r="H80" s="3"/>
    </row>
    <row r="81" spans="1:8" s="66" customFormat="1" ht="13.5" thickBot="1" x14ac:dyDescent="0.25">
      <c r="A81" s="92" t="s">
        <v>29</v>
      </c>
      <c r="B81" s="93"/>
      <c r="C81" s="71">
        <f>SUM(C79,C70)</f>
        <v>1430</v>
      </c>
      <c r="D81" s="71">
        <f t="shared" ref="D81:G81" si="11">SUM(D79,D70)</f>
        <v>48.849999999999994</v>
      </c>
      <c r="E81" s="71">
        <f t="shared" si="11"/>
        <v>51.269999999999996</v>
      </c>
      <c r="F81" s="71">
        <f t="shared" si="11"/>
        <v>192.48999999999998</v>
      </c>
      <c r="G81" s="71">
        <f t="shared" si="11"/>
        <v>1402.76</v>
      </c>
      <c r="H81" s="72"/>
    </row>
    <row r="82" spans="1:8" s="66" customFormat="1" x14ac:dyDescent="0.2">
      <c r="A82" s="94" t="s">
        <v>54</v>
      </c>
      <c r="B82" s="95"/>
      <c r="C82" s="95"/>
      <c r="D82" s="95"/>
      <c r="E82" s="95"/>
      <c r="F82" s="95"/>
      <c r="G82" s="95"/>
      <c r="H82" s="96"/>
    </row>
    <row r="83" spans="1:8" x14ac:dyDescent="0.2">
      <c r="A83" s="84" t="s">
        <v>13</v>
      </c>
      <c r="B83" s="67" t="s">
        <v>55</v>
      </c>
      <c r="C83" s="68">
        <v>250</v>
      </c>
      <c r="D83" s="10">
        <v>10.73</v>
      </c>
      <c r="E83" s="10">
        <v>14.87</v>
      </c>
      <c r="F83" s="10">
        <v>34.93</v>
      </c>
      <c r="G83" s="9">
        <v>296.77</v>
      </c>
      <c r="H83" s="69" t="s">
        <v>147</v>
      </c>
    </row>
    <row r="84" spans="1:8" x14ac:dyDescent="0.2">
      <c r="A84" s="84"/>
      <c r="B84" s="67" t="s">
        <v>15</v>
      </c>
      <c r="C84" s="68">
        <v>40</v>
      </c>
      <c r="D84" s="10">
        <v>4.8</v>
      </c>
      <c r="E84" s="10">
        <v>4</v>
      </c>
      <c r="F84" s="10">
        <v>0.3</v>
      </c>
      <c r="G84" s="9">
        <v>56.6</v>
      </c>
      <c r="H84" s="69" t="s">
        <v>121</v>
      </c>
    </row>
    <row r="85" spans="1:8" x14ac:dyDescent="0.2">
      <c r="A85" s="84"/>
      <c r="B85" s="67" t="s">
        <v>56</v>
      </c>
      <c r="C85" s="68">
        <v>30</v>
      </c>
      <c r="D85" s="10">
        <v>0.18</v>
      </c>
      <c r="E85" s="10">
        <v>0</v>
      </c>
      <c r="F85" s="10">
        <v>21.6</v>
      </c>
      <c r="G85" s="9">
        <v>86.88</v>
      </c>
      <c r="H85" s="11" t="s">
        <v>16</v>
      </c>
    </row>
    <row r="86" spans="1:8" x14ac:dyDescent="0.2">
      <c r="A86" s="84"/>
      <c r="B86" s="67" t="s">
        <v>17</v>
      </c>
      <c r="C86" s="68">
        <v>30</v>
      </c>
      <c r="D86" s="10">
        <v>2.25</v>
      </c>
      <c r="E86" s="10">
        <v>0.78</v>
      </c>
      <c r="F86" s="10">
        <v>15.42</v>
      </c>
      <c r="G86" s="9">
        <v>76.8</v>
      </c>
      <c r="H86" s="11" t="s">
        <v>16</v>
      </c>
    </row>
    <row r="87" spans="1:8" x14ac:dyDescent="0.2">
      <c r="A87" s="84"/>
      <c r="B87" s="67" t="s">
        <v>34</v>
      </c>
      <c r="C87" s="68">
        <v>200</v>
      </c>
      <c r="D87" s="10">
        <v>0.2</v>
      </c>
      <c r="E87" s="10">
        <v>0</v>
      </c>
      <c r="F87" s="10">
        <v>7.02</v>
      </c>
      <c r="G87" s="9">
        <v>28.44</v>
      </c>
      <c r="H87" s="69" t="s">
        <v>130</v>
      </c>
    </row>
    <row r="88" spans="1:8" s="66" customFormat="1" x14ac:dyDescent="0.2">
      <c r="A88" s="84" t="s">
        <v>19</v>
      </c>
      <c r="B88" s="97"/>
      <c r="C88" s="1">
        <f>SUM(C83:C87)</f>
        <v>550</v>
      </c>
      <c r="D88" s="1">
        <f t="shared" ref="D88:G88" si="12">SUM(D83:D87)</f>
        <v>18.16</v>
      </c>
      <c r="E88" s="1">
        <f t="shared" si="12"/>
        <v>19.649999999999999</v>
      </c>
      <c r="F88" s="1">
        <f t="shared" si="12"/>
        <v>79.27</v>
      </c>
      <c r="G88" s="1">
        <f t="shared" si="12"/>
        <v>545.49</v>
      </c>
      <c r="H88" s="70"/>
    </row>
    <row r="89" spans="1:8" s="66" customFormat="1" ht="30" customHeight="1" x14ac:dyDescent="0.2">
      <c r="A89" s="98" t="s">
        <v>91</v>
      </c>
      <c r="B89" s="99"/>
      <c r="C89" s="1"/>
      <c r="D89" s="2">
        <f>D88/90</f>
        <v>0.20177777777777778</v>
      </c>
      <c r="E89" s="2">
        <f>E88/92</f>
        <v>0.21358695652173912</v>
      </c>
      <c r="F89" s="2">
        <f>F88/383</f>
        <v>0.20697127937336812</v>
      </c>
      <c r="G89" s="2">
        <f>G88/2720</f>
        <v>0.20054779411764706</v>
      </c>
      <c r="H89" s="3"/>
    </row>
    <row r="90" spans="1:8" ht="25.5" x14ac:dyDescent="0.2">
      <c r="A90" s="84" t="s">
        <v>20</v>
      </c>
      <c r="B90" s="67" t="s">
        <v>57</v>
      </c>
      <c r="C90" s="68">
        <v>100</v>
      </c>
      <c r="D90" s="10">
        <v>1.9</v>
      </c>
      <c r="E90" s="10">
        <v>8.9</v>
      </c>
      <c r="F90" s="10">
        <v>7.7</v>
      </c>
      <c r="G90" s="9">
        <v>119</v>
      </c>
      <c r="H90" s="11" t="s">
        <v>16</v>
      </c>
    </row>
    <row r="91" spans="1:8" ht="25.5" x14ac:dyDescent="0.2">
      <c r="A91" s="84"/>
      <c r="B91" s="67" t="s">
        <v>58</v>
      </c>
      <c r="C91" s="68">
        <v>250</v>
      </c>
      <c r="D91" s="10">
        <v>7.3</v>
      </c>
      <c r="E91" s="10">
        <v>5.67</v>
      </c>
      <c r="F91" s="10">
        <v>21.72</v>
      </c>
      <c r="G91" s="9">
        <v>165.95</v>
      </c>
      <c r="H91" s="11" t="s">
        <v>148</v>
      </c>
    </row>
    <row r="92" spans="1:8" x14ac:dyDescent="0.2">
      <c r="A92" s="84"/>
      <c r="B92" s="67" t="s">
        <v>59</v>
      </c>
      <c r="C92" s="68">
        <v>280</v>
      </c>
      <c r="D92" s="10">
        <v>17.3</v>
      </c>
      <c r="E92" s="10">
        <v>14.2</v>
      </c>
      <c r="F92" s="10">
        <v>43.61</v>
      </c>
      <c r="G92" s="9">
        <v>339.83</v>
      </c>
      <c r="H92" s="69" t="s">
        <v>149</v>
      </c>
    </row>
    <row r="93" spans="1:8" x14ac:dyDescent="0.2">
      <c r="A93" s="84"/>
      <c r="B93" s="67" t="s">
        <v>38</v>
      </c>
      <c r="C93" s="68">
        <v>200</v>
      </c>
      <c r="D93" s="10">
        <v>0.5</v>
      </c>
      <c r="E93" s="10">
        <v>0</v>
      </c>
      <c r="F93" s="10">
        <v>19.8</v>
      </c>
      <c r="G93" s="9">
        <v>81</v>
      </c>
      <c r="H93" s="69" t="s">
        <v>133</v>
      </c>
    </row>
    <row r="94" spans="1:8" x14ac:dyDescent="0.2">
      <c r="A94" s="84"/>
      <c r="B94" s="67" t="s">
        <v>26</v>
      </c>
      <c r="C94" s="68">
        <v>20</v>
      </c>
      <c r="D94" s="10">
        <v>1.32</v>
      </c>
      <c r="E94" s="10">
        <v>0.24</v>
      </c>
      <c r="F94" s="10">
        <v>6.68</v>
      </c>
      <c r="G94" s="9">
        <v>34.799999999999997</v>
      </c>
      <c r="H94" s="11" t="s">
        <v>16</v>
      </c>
    </row>
    <row r="95" spans="1:8" x14ac:dyDescent="0.2">
      <c r="A95" s="84"/>
      <c r="B95" s="67" t="s">
        <v>27</v>
      </c>
      <c r="C95" s="68">
        <v>30</v>
      </c>
      <c r="D95" s="10">
        <v>2.4</v>
      </c>
      <c r="E95" s="10">
        <v>0.48</v>
      </c>
      <c r="F95" s="10">
        <v>15.63</v>
      </c>
      <c r="G95" s="9">
        <v>76.5</v>
      </c>
      <c r="H95" s="11" t="s">
        <v>16</v>
      </c>
    </row>
    <row r="96" spans="1:8" s="66" customFormat="1" x14ac:dyDescent="0.2">
      <c r="A96" s="84" t="s">
        <v>28</v>
      </c>
      <c r="B96" s="97"/>
      <c r="C96" s="1">
        <f>SUM(C90:C95)</f>
        <v>880</v>
      </c>
      <c r="D96" s="1">
        <f t="shared" ref="D96:G96" si="13">SUM(D90:D95)</f>
        <v>30.72</v>
      </c>
      <c r="E96" s="1">
        <f t="shared" si="13"/>
        <v>29.49</v>
      </c>
      <c r="F96" s="1">
        <f t="shared" si="13"/>
        <v>115.13999999999999</v>
      </c>
      <c r="G96" s="1">
        <f t="shared" si="13"/>
        <v>817.07999999999993</v>
      </c>
      <c r="H96" s="70"/>
    </row>
    <row r="97" spans="1:8" s="66" customFormat="1" ht="24.75" customHeight="1" x14ac:dyDescent="0.2">
      <c r="A97" s="98" t="s">
        <v>91</v>
      </c>
      <c r="B97" s="99"/>
      <c r="C97" s="1"/>
      <c r="D97" s="2">
        <f>D96/90</f>
        <v>0.34133333333333332</v>
      </c>
      <c r="E97" s="2">
        <f>E96/92</f>
        <v>0.32054347826086954</v>
      </c>
      <c r="F97" s="2">
        <f>F96/383</f>
        <v>0.30062663185378585</v>
      </c>
      <c r="G97" s="2">
        <f>G96/2720</f>
        <v>0.30039705882352941</v>
      </c>
      <c r="H97" s="3"/>
    </row>
    <row r="98" spans="1:8" s="66" customFormat="1" ht="13.5" thickBot="1" x14ac:dyDescent="0.25">
      <c r="A98" s="92" t="s">
        <v>29</v>
      </c>
      <c r="B98" s="93"/>
      <c r="C98" s="71">
        <f>SUM(C96,C88)</f>
        <v>1430</v>
      </c>
      <c r="D98" s="71">
        <f t="shared" ref="D98:G98" si="14">SUM(D96,D88)</f>
        <v>48.879999999999995</v>
      </c>
      <c r="E98" s="71">
        <f t="shared" si="14"/>
        <v>49.14</v>
      </c>
      <c r="F98" s="71">
        <f t="shared" si="14"/>
        <v>194.40999999999997</v>
      </c>
      <c r="G98" s="71">
        <f t="shared" si="14"/>
        <v>1362.57</v>
      </c>
      <c r="H98" s="72"/>
    </row>
    <row r="99" spans="1:8" s="66" customFormat="1" x14ac:dyDescent="0.2">
      <c r="A99" s="94" t="s">
        <v>60</v>
      </c>
      <c r="B99" s="95"/>
      <c r="C99" s="95"/>
      <c r="D99" s="95"/>
      <c r="E99" s="95"/>
      <c r="F99" s="95"/>
      <c r="G99" s="95"/>
      <c r="H99" s="96"/>
    </row>
    <row r="100" spans="1:8" x14ac:dyDescent="0.2">
      <c r="A100" s="84" t="s">
        <v>13</v>
      </c>
      <c r="B100" s="67" t="s">
        <v>61</v>
      </c>
      <c r="C100" s="68">
        <v>270</v>
      </c>
      <c r="D100" s="10">
        <v>12.45</v>
      </c>
      <c r="E100" s="10">
        <v>15.79</v>
      </c>
      <c r="F100" s="10">
        <v>29.64</v>
      </c>
      <c r="G100" s="9">
        <v>350.76</v>
      </c>
      <c r="H100" s="69" t="s">
        <v>150</v>
      </c>
    </row>
    <row r="101" spans="1:8" x14ac:dyDescent="0.2">
      <c r="A101" s="84"/>
      <c r="B101" s="67" t="s">
        <v>62</v>
      </c>
      <c r="C101" s="68">
        <v>40</v>
      </c>
      <c r="D101" s="10">
        <v>3</v>
      </c>
      <c r="E101" s="10">
        <v>4.72</v>
      </c>
      <c r="F101" s="10">
        <v>29.96</v>
      </c>
      <c r="G101" s="9">
        <v>166.84</v>
      </c>
      <c r="H101" s="11" t="s">
        <v>16</v>
      </c>
    </row>
    <row r="102" spans="1:8" x14ac:dyDescent="0.2">
      <c r="A102" s="84"/>
      <c r="B102" s="67" t="s">
        <v>17</v>
      </c>
      <c r="C102" s="68">
        <v>40</v>
      </c>
      <c r="D102" s="10">
        <v>3</v>
      </c>
      <c r="E102" s="10">
        <v>1.04</v>
      </c>
      <c r="F102" s="10">
        <v>20.56</v>
      </c>
      <c r="G102" s="9">
        <v>102.4</v>
      </c>
      <c r="H102" s="11" t="s">
        <v>16</v>
      </c>
    </row>
    <row r="103" spans="1:8" x14ac:dyDescent="0.2">
      <c r="A103" s="84"/>
      <c r="B103" s="67" t="s">
        <v>18</v>
      </c>
      <c r="C103" s="68">
        <v>200</v>
      </c>
      <c r="D103" s="10">
        <v>0.26</v>
      </c>
      <c r="E103" s="10">
        <v>0</v>
      </c>
      <c r="F103" s="10">
        <v>7.24</v>
      </c>
      <c r="G103" s="9">
        <v>30.82</v>
      </c>
      <c r="H103" s="69" t="s">
        <v>122</v>
      </c>
    </row>
    <row r="104" spans="1:8" s="66" customFormat="1" x14ac:dyDescent="0.2">
      <c r="A104" s="84" t="s">
        <v>19</v>
      </c>
      <c r="B104" s="97"/>
      <c r="C104" s="1">
        <f>SUM(C100:C103)</f>
        <v>550</v>
      </c>
      <c r="D104" s="1">
        <f t="shared" ref="D104:G104" si="15">SUM(D100:D103)</f>
        <v>18.71</v>
      </c>
      <c r="E104" s="1">
        <f t="shared" si="15"/>
        <v>21.549999999999997</v>
      </c>
      <c r="F104" s="1">
        <f t="shared" si="15"/>
        <v>87.399999999999991</v>
      </c>
      <c r="G104" s="1">
        <f t="shared" si="15"/>
        <v>650.82000000000005</v>
      </c>
      <c r="H104" s="70"/>
    </row>
    <row r="105" spans="1:8" s="66" customFormat="1" ht="28.5" customHeight="1" x14ac:dyDescent="0.2">
      <c r="A105" s="98" t="s">
        <v>91</v>
      </c>
      <c r="B105" s="99"/>
      <c r="C105" s="1"/>
      <c r="D105" s="2">
        <f>D104/90</f>
        <v>0.2078888888888889</v>
      </c>
      <c r="E105" s="2">
        <f>E104/92</f>
        <v>0.23423913043478259</v>
      </c>
      <c r="F105" s="2">
        <f>F104/383</f>
        <v>0.22819843342036553</v>
      </c>
      <c r="G105" s="2">
        <f>G104/2720</f>
        <v>0.23927205882352942</v>
      </c>
      <c r="H105" s="3"/>
    </row>
    <row r="106" spans="1:8" x14ac:dyDescent="0.2">
      <c r="A106" s="84" t="s">
        <v>20</v>
      </c>
      <c r="B106" s="67" t="s">
        <v>63</v>
      </c>
      <c r="C106" s="68">
        <v>100</v>
      </c>
      <c r="D106" s="10">
        <v>1.42</v>
      </c>
      <c r="E106" s="10">
        <v>0.11</v>
      </c>
      <c r="F106" s="10">
        <v>7.52</v>
      </c>
      <c r="G106" s="9">
        <v>38.15</v>
      </c>
      <c r="H106" s="69" t="s">
        <v>151</v>
      </c>
    </row>
    <row r="107" spans="1:8" ht="25.5" x14ac:dyDescent="0.2">
      <c r="A107" s="84"/>
      <c r="B107" s="67" t="s">
        <v>36</v>
      </c>
      <c r="C107" s="68">
        <v>250</v>
      </c>
      <c r="D107" s="10">
        <v>4.05</v>
      </c>
      <c r="E107" s="10">
        <v>5.17</v>
      </c>
      <c r="F107" s="10">
        <v>12.12</v>
      </c>
      <c r="G107" s="9">
        <v>109.72</v>
      </c>
      <c r="H107" s="11" t="s">
        <v>131</v>
      </c>
    </row>
    <row r="108" spans="1:8" x14ac:dyDescent="0.2">
      <c r="A108" s="84"/>
      <c r="B108" s="67" t="s">
        <v>64</v>
      </c>
      <c r="C108" s="68">
        <v>100</v>
      </c>
      <c r="D108" s="10">
        <v>13.65</v>
      </c>
      <c r="E108" s="10">
        <v>15.52</v>
      </c>
      <c r="F108" s="10">
        <v>26.25</v>
      </c>
      <c r="G108" s="9">
        <v>278.36</v>
      </c>
      <c r="H108" s="69" t="s">
        <v>152</v>
      </c>
    </row>
    <row r="109" spans="1:8" x14ac:dyDescent="0.2">
      <c r="A109" s="84"/>
      <c r="B109" s="67" t="s">
        <v>24</v>
      </c>
      <c r="C109" s="68">
        <v>180</v>
      </c>
      <c r="D109" s="10">
        <v>6.35</v>
      </c>
      <c r="E109" s="10">
        <v>6.61</v>
      </c>
      <c r="F109" s="10">
        <v>39.24</v>
      </c>
      <c r="G109" s="9">
        <v>270.39999999999998</v>
      </c>
      <c r="H109" s="69" t="s">
        <v>126</v>
      </c>
    </row>
    <row r="110" spans="1:8" x14ac:dyDescent="0.2">
      <c r="A110" s="84"/>
      <c r="B110" s="67" t="s">
        <v>25</v>
      </c>
      <c r="C110" s="68">
        <v>200</v>
      </c>
      <c r="D110" s="10">
        <v>0.16</v>
      </c>
      <c r="E110" s="10">
        <v>0</v>
      </c>
      <c r="F110" s="10">
        <v>8.1999999999999993</v>
      </c>
      <c r="G110" s="9">
        <v>34.86</v>
      </c>
      <c r="H110" s="69" t="s">
        <v>127</v>
      </c>
    </row>
    <row r="111" spans="1:8" x14ac:dyDescent="0.2">
      <c r="A111" s="84"/>
      <c r="B111" s="67" t="s">
        <v>26</v>
      </c>
      <c r="C111" s="68">
        <v>20</v>
      </c>
      <c r="D111" s="10">
        <v>1.32</v>
      </c>
      <c r="E111" s="10">
        <v>0.24</v>
      </c>
      <c r="F111" s="10">
        <v>6.68</v>
      </c>
      <c r="G111" s="9">
        <v>34.799999999999997</v>
      </c>
      <c r="H111" s="11" t="s">
        <v>16</v>
      </c>
    </row>
    <row r="112" spans="1:8" x14ac:dyDescent="0.2">
      <c r="A112" s="84"/>
      <c r="B112" s="67" t="s">
        <v>27</v>
      </c>
      <c r="C112" s="68">
        <v>30</v>
      </c>
      <c r="D112" s="10">
        <v>2.4</v>
      </c>
      <c r="E112" s="10">
        <v>0.48</v>
      </c>
      <c r="F112" s="10">
        <v>15.63</v>
      </c>
      <c r="G112" s="9">
        <v>76.5</v>
      </c>
      <c r="H112" s="11" t="s">
        <v>16</v>
      </c>
    </row>
    <row r="113" spans="1:8" s="66" customFormat="1" x14ac:dyDescent="0.2">
      <c r="A113" s="84" t="s">
        <v>28</v>
      </c>
      <c r="B113" s="97"/>
      <c r="C113" s="1">
        <f>SUM(C106:C112)</f>
        <v>880</v>
      </c>
      <c r="D113" s="1">
        <f t="shared" ref="D113:G113" si="16">SUM(D106:D112)</f>
        <v>29.349999999999998</v>
      </c>
      <c r="E113" s="1">
        <f t="shared" si="16"/>
        <v>28.13</v>
      </c>
      <c r="F113" s="1">
        <f t="shared" si="16"/>
        <v>115.63999999999999</v>
      </c>
      <c r="G113" s="1">
        <f t="shared" si="16"/>
        <v>842.79</v>
      </c>
      <c r="H113" s="70"/>
    </row>
    <row r="114" spans="1:8" s="66" customFormat="1" ht="27.75" customHeight="1" x14ac:dyDescent="0.2">
      <c r="A114" s="98" t="s">
        <v>91</v>
      </c>
      <c r="B114" s="99"/>
      <c r="C114" s="1"/>
      <c r="D114" s="2">
        <f>D113/90</f>
        <v>0.32611111111111107</v>
      </c>
      <c r="E114" s="2">
        <f>E113/92</f>
        <v>0.30576086956521736</v>
      </c>
      <c r="F114" s="2">
        <f>F113/383</f>
        <v>0.30193211488250649</v>
      </c>
      <c r="G114" s="2">
        <f>G113/2720</f>
        <v>0.30984926470588237</v>
      </c>
      <c r="H114" s="3"/>
    </row>
    <row r="115" spans="1:8" s="66" customFormat="1" ht="13.5" thickBot="1" x14ac:dyDescent="0.25">
      <c r="A115" s="92" t="s">
        <v>29</v>
      </c>
      <c r="B115" s="93"/>
      <c r="C115" s="71">
        <f>SUM(C113,C104)</f>
        <v>1430</v>
      </c>
      <c r="D115" s="71">
        <f t="shared" ref="D115:G115" si="17">SUM(D113,D104)</f>
        <v>48.06</v>
      </c>
      <c r="E115" s="71">
        <f t="shared" si="17"/>
        <v>49.679999999999993</v>
      </c>
      <c r="F115" s="71">
        <f t="shared" si="17"/>
        <v>203.03999999999996</v>
      </c>
      <c r="G115" s="71">
        <f t="shared" si="17"/>
        <v>1493.6100000000001</v>
      </c>
      <c r="H115" s="72"/>
    </row>
    <row r="116" spans="1:8" s="66" customFormat="1" x14ac:dyDescent="0.2">
      <c r="A116" s="94" t="s">
        <v>65</v>
      </c>
      <c r="B116" s="95"/>
      <c r="C116" s="95"/>
      <c r="D116" s="95"/>
      <c r="E116" s="95"/>
      <c r="F116" s="95"/>
      <c r="G116" s="95"/>
      <c r="H116" s="96"/>
    </row>
    <row r="117" spans="1:8" x14ac:dyDescent="0.2">
      <c r="A117" s="84" t="s">
        <v>13</v>
      </c>
      <c r="B117" s="67" t="s">
        <v>66</v>
      </c>
      <c r="C117" s="68">
        <v>210</v>
      </c>
      <c r="D117" s="10">
        <v>16.07</v>
      </c>
      <c r="E117" s="10">
        <v>19.91</v>
      </c>
      <c r="F117" s="10">
        <v>39.9</v>
      </c>
      <c r="G117" s="9">
        <v>386.01</v>
      </c>
      <c r="H117" s="69" t="s">
        <v>153</v>
      </c>
    </row>
    <row r="118" spans="1:8" x14ac:dyDescent="0.2">
      <c r="A118" s="84"/>
      <c r="B118" s="67" t="s">
        <v>33</v>
      </c>
      <c r="C118" s="68">
        <v>100</v>
      </c>
      <c r="D118" s="10">
        <v>0.4</v>
      </c>
      <c r="E118" s="10">
        <v>0.4</v>
      </c>
      <c r="F118" s="10">
        <v>9.8000000000000007</v>
      </c>
      <c r="G118" s="9">
        <v>47</v>
      </c>
      <c r="H118" s="11">
        <v>1</v>
      </c>
    </row>
    <row r="119" spans="1:8" x14ac:dyDescent="0.2">
      <c r="A119" s="84"/>
      <c r="B119" s="67" t="s">
        <v>17</v>
      </c>
      <c r="C119" s="68">
        <v>40</v>
      </c>
      <c r="D119" s="10">
        <v>3</v>
      </c>
      <c r="E119" s="10">
        <v>1.04</v>
      </c>
      <c r="F119" s="10">
        <v>20.56</v>
      </c>
      <c r="G119" s="9">
        <v>102.4</v>
      </c>
      <c r="H119" s="11" t="s">
        <v>16</v>
      </c>
    </row>
    <row r="120" spans="1:8" x14ac:dyDescent="0.2">
      <c r="A120" s="84"/>
      <c r="B120" s="67" t="s">
        <v>34</v>
      </c>
      <c r="C120" s="68">
        <v>200</v>
      </c>
      <c r="D120" s="10">
        <v>0.2</v>
      </c>
      <c r="E120" s="10">
        <v>0</v>
      </c>
      <c r="F120" s="10">
        <v>7.02</v>
      </c>
      <c r="G120" s="9">
        <v>28.44</v>
      </c>
      <c r="H120" s="69" t="s">
        <v>130</v>
      </c>
    </row>
    <row r="121" spans="1:8" s="66" customFormat="1" x14ac:dyDescent="0.2">
      <c r="A121" s="84" t="s">
        <v>19</v>
      </c>
      <c r="B121" s="97"/>
      <c r="C121" s="1">
        <f>SUM(C117:C120)</f>
        <v>550</v>
      </c>
      <c r="D121" s="1">
        <f t="shared" ref="D121:G121" si="18">SUM(D117:D120)</f>
        <v>19.669999999999998</v>
      </c>
      <c r="E121" s="1">
        <f t="shared" si="18"/>
        <v>21.349999999999998</v>
      </c>
      <c r="F121" s="1">
        <f t="shared" si="18"/>
        <v>77.28</v>
      </c>
      <c r="G121" s="1">
        <f t="shared" si="18"/>
        <v>563.85</v>
      </c>
      <c r="H121" s="70"/>
    </row>
    <row r="122" spans="1:8" s="66" customFormat="1" ht="24.75" customHeight="1" x14ac:dyDescent="0.2">
      <c r="A122" s="98" t="s">
        <v>91</v>
      </c>
      <c r="B122" s="99"/>
      <c r="C122" s="1"/>
      <c r="D122" s="2">
        <f>D121/90</f>
        <v>0.21855555555555553</v>
      </c>
      <c r="E122" s="2">
        <f>E121/92</f>
        <v>0.23206521739130431</v>
      </c>
      <c r="F122" s="2">
        <f>F121/383</f>
        <v>0.20177545691906004</v>
      </c>
      <c r="G122" s="2">
        <f>G121/2720</f>
        <v>0.20729779411764707</v>
      </c>
      <c r="H122" s="3"/>
    </row>
    <row r="123" spans="1:8" x14ac:dyDescent="0.2">
      <c r="A123" s="84" t="s">
        <v>20</v>
      </c>
      <c r="B123" s="67" t="s">
        <v>43</v>
      </c>
      <c r="C123" s="68">
        <v>100</v>
      </c>
      <c r="D123" s="10">
        <v>1.5</v>
      </c>
      <c r="E123" s="10">
        <v>0.17</v>
      </c>
      <c r="F123" s="10">
        <v>8.67</v>
      </c>
      <c r="G123" s="9">
        <v>42</v>
      </c>
      <c r="H123" s="69" t="s">
        <v>137</v>
      </c>
    </row>
    <row r="124" spans="1:8" ht="25.5" x14ac:dyDescent="0.2">
      <c r="A124" s="84"/>
      <c r="B124" s="67" t="s">
        <v>67</v>
      </c>
      <c r="C124" s="68">
        <v>250</v>
      </c>
      <c r="D124" s="10">
        <v>5.88</v>
      </c>
      <c r="E124" s="10">
        <v>3.47</v>
      </c>
      <c r="F124" s="10">
        <v>23.12</v>
      </c>
      <c r="G124" s="9">
        <v>149.5</v>
      </c>
      <c r="H124" s="11" t="s">
        <v>154</v>
      </c>
    </row>
    <row r="125" spans="1:8" x14ac:dyDescent="0.2">
      <c r="A125" s="84"/>
      <c r="B125" s="67" t="s">
        <v>37</v>
      </c>
      <c r="C125" s="68">
        <v>280</v>
      </c>
      <c r="D125" s="10">
        <v>19.37</v>
      </c>
      <c r="E125" s="10">
        <v>24.96</v>
      </c>
      <c r="F125" s="10">
        <v>59.55</v>
      </c>
      <c r="G125" s="9">
        <v>502.37</v>
      </c>
      <c r="H125" s="69" t="s">
        <v>132</v>
      </c>
    </row>
    <row r="126" spans="1:8" x14ac:dyDescent="0.2">
      <c r="A126" s="84"/>
      <c r="B126" s="67" t="s">
        <v>38</v>
      </c>
      <c r="C126" s="68">
        <v>200</v>
      </c>
      <c r="D126" s="10">
        <v>0.5</v>
      </c>
      <c r="E126" s="10">
        <v>0</v>
      </c>
      <c r="F126" s="10">
        <v>19.8</v>
      </c>
      <c r="G126" s="9">
        <v>81</v>
      </c>
      <c r="H126" s="69" t="s">
        <v>133</v>
      </c>
    </row>
    <row r="127" spans="1:8" x14ac:dyDescent="0.2">
      <c r="A127" s="84"/>
      <c r="B127" s="67" t="s">
        <v>26</v>
      </c>
      <c r="C127" s="68">
        <v>20</v>
      </c>
      <c r="D127" s="10">
        <v>1.32</v>
      </c>
      <c r="E127" s="10">
        <v>0.24</v>
      </c>
      <c r="F127" s="10">
        <v>6.68</v>
      </c>
      <c r="G127" s="9">
        <v>34.799999999999997</v>
      </c>
      <c r="H127" s="11" t="s">
        <v>16</v>
      </c>
    </row>
    <row r="128" spans="1:8" x14ac:dyDescent="0.2">
      <c r="A128" s="84"/>
      <c r="B128" s="67" t="s">
        <v>27</v>
      </c>
      <c r="C128" s="68">
        <v>30</v>
      </c>
      <c r="D128" s="10">
        <v>2.4</v>
      </c>
      <c r="E128" s="10">
        <v>0.48</v>
      </c>
      <c r="F128" s="10">
        <v>15.63</v>
      </c>
      <c r="G128" s="9">
        <v>76.5</v>
      </c>
      <c r="H128" s="11" t="s">
        <v>16</v>
      </c>
    </row>
    <row r="129" spans="1:8" s="66" customFormat="1" x14ac:dyDescent="0.2">
      <c r="A129" s="84" t="s">
        <v>28</v>
      </c>
      <c r="B129" s="97"/>
      <c r="C129" s="1">
        <f>SUM(C123:C128)</f>
        <v>880</v>
      </c>
      <c r="D129" s="1">
        <f t="shared" ref="D129:G129" si="19">SUM(D123:D128)</f>
        <v>30.97</v>
      </c>
      <c r="E129" s="1">
        <f t="shared" si="19"/>
        <v>29.32</v>
      </c>
      <c r="F129" s="1">
        <f t="shared" si="19"/>
        <v>133.44999999999999</v>
      </c>
      <c r="G129" s="1">
        <f t="shared" si="19"/>
        <v>886.17</v>
      </c>
      <c r="H129" s="70"/>
    </row>
    <row r="130" spans="1:8" s="66" customFormat="1" ht="27" customHeight="1" x14ac:dyDescent="0.2">
      <c r="A130" s="98" t="s">
        <v>91</v>
      </c>
      <c r="B130" s="99"/>
      <c r="C130" s="1"/>
      <c r="D130" s="2">
        <f>D129/90</f>
        <v>0.34411111111111109</v>
      </c>
      <c r="E130" s="2">
        <f>E129/92</f>
        <v>0.31869565217391305</v>
      </c>
      <c r="F130" s="2">
        <f>F129/383</f>
        <v>0.34843342036553521</v>
      </c>
      <c r="G130" s="2">
        <f>G129/2720</f>
        <v>0.32579779411764703</v>
      </c>
      <c r="H130" s="3"/>
    </row>
    <row r="131" spans="1:8" s="66" customFormat="1" ht="13.5" thickBot="1" x14ac:dyDescent="0.25">
      <c r="A131" s="92" t="s">
        <v>29</v>
      </c>
      <c r="B131" s="93"/>
      <c r="C131" s="71">
        <f>SUM(C129,C121)</f>
        <v>1430</v>
      </c>
      <c r="D131" s="71">
        <f t="shared" ref="D131:G131" si="20">SUM(D129,D121)</f>
        <v>50.64</v>
      </c>
      <c r="E131" s="71">
        <f t="shared" si="20"/>
        <v>50.67</v>
      </c>
      <c r="F131" s="71">
        <f t="shared" si="20"/>
        <v>210.73</v>
      </c>
      <c r="G131" s="71">
        <f t="shared" si="20"/>
        <v>1450.02</v>
      </c>
      <c r="H131" s="72"/>
    </row>
    <row r="132" spans="1:8" s="66" customFormat="1" x14ac:dyDescent="0.2">
      <c r="A132" s="94" t="s">
        <v>68</v>
      </c>
      <c r="B132" s="95"/>
      <c r="C132" s="95"/>
      <c r="D132" s="95"/>
      <c r="E132" s="95"/>
      <c r="F132" s="95"/>
      <c r="G132" s="95"/>
      <c r="H132" s="96"/>
    </row>
    <row r="133" spans="1:8" x14ac:dyDescent="0.2">
      <c r="A133" s="84" t="s">
        <v>13</v>
      </c>
      <c r="B133" s="67" t="s">
        <v>69</v>
      </c>
      <c r="C133" s="68">
        <v>250</v>
      </c>
      <c r="D133" s="10">
        <v>11.83</v>
      </c>
      <c r="E133" s="10">
        <v>12.33</v>
      </c>
      <c r="F133" s="10">
        <v>18.329999999999998</v>
      </c>
      <c r="G133" s="9">
        <v>301.39999999999998</v>
      </c>
      <c r="H133" s="69" t="s">
        <v>155</v>
      </c>
    </row>
    <row r="134" spans="1:8" x14ac:dyDescent="0.2">
      <c r="A134" s="84"/>
      <c r="B134" s="67" t="s">
        <v>41</v>
      </c>
      <c r="C134" s="68">
        <v>100</v>
      </c>
      <c r="D134" s="10">
        <v>8.76</v>
      </c>
      <c r="E134" s="10">
        <v>8.82</v>
      </c>
      <c r="F134" s="10">
        <v>52.6</v>
      </c>
      <c r="G134" s="9">
        <v>311.57</v>
      </c>
      <c r="H134" s="69" t="s">
        <v>135</v>
      </c>
    </row>
    <row r="135" spans="1:8" x14ac:dyDescent="0.2">
      <c r="A135" s="84"/>
      <c r="B135" s="67" t="s">
        <v>42</v>
      </c>
      <c r="C135" s="68">
        <v>200</v>
      </c>
      <c r="D135" s="10">
        <v>0</v>
      </c>
      <c r="E135" s="10">
        <v>0</v>
      </c>
      <c r="F135" s="10">
        <v>6.98</v>
      </c>
      <c r="G135" s="9">
        <v>26.54</v>
      </c>
      <c r="H135" s="11" t="s">
        <v>136</v>
      </c>
    </row>
    <row r="136" spans="1:8" s="66" customFormat="1" x14ac:dyDescent="0.2">
      <c r="A136" s="84" t="s">
        <v>19</v>
      </c>
      <c r="B136" s="97"/>
      <c r="C136" s="1">
        <f>SUM(C133:C135)</f>
        <v>550</v>
      </c>
      <c r="D136" s="1">
        <f t="shared" ref="D136:G136" si="21">SUM(D133:D135)</f>
        <v>20.59</v>
      </c>
      <c r="E136" s="1">
        <f t="shared" si="21"/>
        <v>21.15</v>
      </c>
      <c r="F136" s="1">
        <f t="shared" si="21"/>
        <v>77.910000000000011</v>
      </c>
      <c r="G136" s="1">
        <f t="shared" si="21"/>
        <v>639.51</v>
      </c>
      <c r="H136" s="70"/>
    </row>
    <row r="137" spans="1:8" s="66" customFormat="1" ht="36" customHeight="1" x14ac:dyDescent="0.2">
      <c r="A137" s="98" t="s">
        <v>91</v>
      </c>
      <c r="B137" s="99"/>
      <c r="C137" s="1"/>
      <c r="D137" s="2">
        <f>D136/90</f>
        <v>0.22877777777777777</v>
      </c>
      <c r="E137" s="2">
        <f>E136/92</f>
        <v>0.22989130434782606</v>
      </c>
      <c r="F137" s="2">
        <f>F136/383</f>
        <v>0.20342036553524806</v>
      </c>
      <c r="G137" s="2">
        <f>G136/2720</f>
        <v>0.2351139705882353</v>
      </c>
      <c r="H137" s="3"/>
    </row>
    <row r="138" spans="1:8" ht="25.5" x14ac:dyDescent="0.2">
      <c r="A138" s="84" t="s">
        <v>20</v>
      </c>
      <c r="B138" s="67" t="s">
        <v>57</v>
      </c>
      <c r="C138" s="68">
        <v>100</v>
      </c>
      <c r="D138" s="10">
        <v>1.9</v>
      </c>
      <c r="E138" s="10">
        <v>8.9</v>
      </c>
      <c r="F138" s="10">
        <v>7.7</v>
      </c>
      <c r="G138" s="9">
        <v>119</v>
      </c>
      <c r="H138" s="11" t="s">
        <v>16</v>
      </c>
    </row>
    <row r="139" spans="1:8" x14ac:dyDescent="0.2">
      <c r="A139" s="84"/>
      <c r="B139" s="67" t="s">
        <v>70</v>
      </c>
      <c r="C139" s="68">
        <v>250</v>
      </c>
      <c r="D139" s="10">
        <v>2.0699999999999998</v>
      </c>
      <c r="E139" s="10">
        <v>4.45</v>
      </c>
      <c r="F139" s="10">
        <v>9.33</v>
      </c>
      <c r="G139" s="9">
        <v>86.6</v>
      </c>
      <c r="H139" s="69" t="s">
        <v>156</v>
      </c>
    </row>
    <row r="140" spans="1:8" x14ac:dyDescent="0.2">
      <c r="A140" s="84"/>
      <c r="B140" s="67" t="s">
        <v>71</v>
      </c>
      <c r="C140" s="68">
        <v>100</v>
      </c>
      <c r="D140" s="10">
        <v>16.38</v>
      </c>
      <c r="E140" s="10">
        <v>9.32</v>
      </c>
      <c r="F140" s="10">
        <v>30.23</v>
      </c>
      <c r="G140" s="9">
        <v>191.9</v>
      </c>
      <c r="H140" s="69" t="s">
        <v>157</v>
      </c>
    </row>
    <row r="141" spans="1:8" x14ac:dyDescent="0.2">
      <c r="A141" s="84"/>
      <c r="B141" s="67" t="s">
        <v>72</v>
      </c>
      <c r="C141" s="68">
        <v>180</v>
      </c>
      <c r="D141" s="10">
        <v>3.72</v>
      </c>
      <c r="E141" s="10">
        <v>7.2</v>
      </c>
      <c r="F141" s="10">
        <v>35.64</v>
      </c>
      <c r="G141" s="9">
        <v>287.76</v>
      </c>
      <c r="H141" s="69" t="s">
        <v>158</v>
      </c>
    </row>
    <row r="142" spans="1:8" x14ac:dyDescent="0.2">
      <c r="A142" s="84"/>
      <c r="B142" s="67" t="s">
        <v>46</v>
      </c>
      <c r="C142" s="68">
        <v>200</v>
      </c>
      <c r="D142" s="10">
        <v>0.18</v>
      </c>
      <c r="E142" s="10">
        <v>0.1</v>
      </c>
      <c r="F142" s="10">
        <v>9.92</v>
      </c>
      <c r="G142" s="9">
        <v>42.02</v>
      </c>
      <c r="H142" s="11" t="s">
        <v>140</v>
      </c>
    </row>
    <row r="143" spans="1:8" x14ac:dyDescent="0.2">
      <c r="A143" s="84"/>
      <c r="B143" s="67" t="s">
        <v>26</v>
      </c>
      <c r="C143" s="68">
        <v>20</v>
      </c>
      <c r="D143" s="10">
        <v>1.32</v>
      </c>
      <c r="E143" s="10">
        <v>0.24</v>
      </c>
      <c r="F143" s="10">
        <v>6.68</v>
      </c>
      <c r="G143" s="9">
        <v>34.799999999999997</v>
      </c>
      <c r="H143" s="11" t="s">
        <v>16</v>
      </c>
    </row>
    <row r="144" spans="1:8" x14ac:dyDescent="0.2">
      <c r="A144" s="84"/>
      <c r="B144" s="67" t="s">
        <v>27</v>
      </c>
      <c r="C144" s="68">
        <v>30</v>
      </c>
      <c r="D144" s="10">
        <v>2.4</v>
      </c>
      <c r="E144" s="10">
        <v>0.48</v>
      </c>
      <c r="F144" s="10">
        <v>15.63</v>
      </c>
      <c r="G144" s="9">
        <v>76.5</v>
      </c>
      <c r="H144" s="11" t="s">
        <v>16</v>
      </c>
    </row>
    <row r="145" spans="1:8" s="66" customFormat="1" x14ac:dyDescent="0.2">
      <c r="A145" s="84" t="s">
        <v>28</v>
      </c>
      <c r="B145" s="97"/>
      <c r="C145" s="1">
        <f>SUM(C138:C144)</f>
        <v>880</v>
      </c>
      <c r="D145" s="1">
        <f t="shared" ref="D145:G145" si="22">SUM(D138:D144)</f>
        <v>27.969999999999995</v>
      </c>
      <c r="E145" s="1">
        <f t="shared" si="22"/>
        <v>30.69</v>
      </c>
      <c r="F145" s="1">
        <f t="shared" si="22"/>
        <v>115.13</v>
      </c>
      <c r="G145" s="1">
        <f t="shared" si="22"/>
        <v>838.57999999999993</v>
      </c>
      <c r="H145" s="70"/>
    </row>
    <row r="146" spans="1:8" s="66" customFormat="1" ht="25.5" customHeight="1" x14ac:dyDescent="0.2">
      <c r="A146" s="98" t="s">
        <v>91</v>
      </c>
      <c r="B146" s="99"/>
      <c r="C146" s="1"/>
      <c r="D146" s="2">
        <f>D145/90</f>
        <v>0.31077777777777771</v>
      </c>
      <c r="E146" s="2">
        <f>E145/92</f>
        <v>0.33358695652173914</v>
      </c>
      <c r="F146" s="2">
        <f>F145/383</f>
        <v>0.30060052219321148</v>
      </c>
      <c r="G146" s="2">
        <f>G145/2720</f>
        <v>0.30830147058823526</v>
      </c>
      <c r="H146" s="3"/>
    </row>
    <row r="147" spans="1:8" s="66" customFormat="1" ht="13.5" thickBot="1" x14ac:dyDescent="0.25">
      <c r="A147" s="92" t="s">
        <v>29</v>
      </c>
      <c r="B147" s="93"/>
      <c r="C147" s="71">
        <f>SUM(C145,C136)</f>
        <v>1430</v>
      </c>
      <c r="D147" s="71">
        <f t="shared" ref="D147:G147" si="23">SUM(D145,D136)</f>
        <v>48.559999999999995</v>
      </c>
      <c r="E147" s="71">
        <f t="shared" si="23"/>
        <v>51.84</v>
      </c>
      <c r="F147" s="71">
        <f t="shared" si="23"/>
        <v>193.04000000000002</v>
      </c>
      <c r="G147" s="71">
        <f t="shared" si="23"/>
        <v>1478.09</v>
      </c>
      <c r="H147" s="72"/>
    </row>
    <row r="148" spans="1:8" s="66" customFormat="1" x14ac:dyDescent="0.2">
      <c r="A148" s="94" t="s">
        <v>73</v>
      </c>
      <c r="B148" s="95"/>
      <c r="C148" s="95"/>
      <c r="D148" s="95"/>
      <c r="E148" s="95"/>
      <c r="F148" s="95"/>
      <c r="G148" s="95"/>
      <c r="H148" s="96"/>
    </row>
    <row r="149" spans="1:8" x14ac:dyDescent="0.2">
      <c r="A149" s="84" t="s">
        <v>13</v>
      </c>
      <c r="B149" s="67" t="s">
        <v>31</v>
      </c>
      <c r="C149" s="68">
        <v>200</v>
      </c>
      <c r="D149" s="10">
        <v>19.22</v>
      </c>
      <c r="E149" s="10">
        <v>20.64</v>
      </c>
      <c r="F149" s="10">
        <v>31.14</v>
      </c>
      <c r="G149" s="9">
        <v>420.28</v>
      </c>
      <c r="H149" s="69" t="s">
        <v>128</v>
      </c>
    </row>
    <row r="150" spans="1:8" x14ac:dyDescent="0.2">
      <c r="A150" s="84"/>
      <c r="B150" s="67" t="s">
        <v>32</v>
      </c>
      <c r="C150" s="68">
        <v>20</v>
      </c>
      <c r="D150" s="10">
        <v>0.04</v>
      </c>
      <c r="E150" s="10">
        <v>0</v>
      </c>
      <c r="F150" s="10">
        <v>15.26</v>
      </c>
      <c r="G150" s="9">
        <v>47.46</v>
      </c>
      <c r="H150" s="11" t="s">
        <v>129</v>
      </c>
    </row>
    <row r="151" spans="1:8" x14ac:dyDescent="0.2">
      <c r="A151" s="84"/>
      <c r="B151" s="67" t="s">
        <v>33</v>
      </c>
      <c r="C151" s="68">
        <v>100</v>
      </c>
      <c r="D151" s="10">
        <v>0.4</v>
      </c>
      <c r="E151" s="10">
        <v>0.4</v>
      </c>
      <c r="F151" s="10">
        <v>9.8000000000000007</v>
      </c>
      <c r="G151" s="9">
        <v>47</v>
      </c>
      <c r="H151" s="11">
        <v>1</v>
      </c>
    </row>
    <row r="152" spans="1:8" x14ac:dyDescent="0.2">
      <c r="A152" s="84"/>
      <c r="B152" s="67" t="s">
        <v>17</v>
      </c>
      <c r="C152" s="68">
        <v>30</v>
      </c>
      <c r="D152" s="10">
        <v>2.25</v>
      </c>
      <c r="E152" s="10">
        <v>0.78</v>
      </c>
      <c r="F152" s="10">
        <v>15.42</v>
      </c>
      <c r="G152" s="9">
        <v>76.8</v>
      </c>
      <c r="H152" s="11" t="s">
        <v>16</v>
      </c>
    </row>
    <row r="153" spans="1:8" x14ac:dyDescent="0.2">
      <c r="A153" s="84"/>
      <c r="B153" s="67" t="s">
        <v>18</v>
      </c>
      <c r="C153" s="68">
        <v>200</v>
      </c>
      <c r="D153" s="10">
        <v>0.26</v>
      </c>
      <c r="E153" s="10">
        <v>0</v>
      </c>
      <c r="F153" s="10">
        <v>7.24</v>
      </c>
      <c r="G153" s="9">
        <v>30.82</v>
      </c>
      <c r="H153" s="69" t="s">
        <v>122</v>
      </c>
    </row>
    <row r="154" spans="1:8" s="66" customFormat="1" x14ac:dyDescent="0.2">
      <c r="A154" s="84" t="s">
        <v>19</v>
      </c>
      <c r="B154" s="97"/>
      <c r="C154" s="1">
        <f>SUM(C149:C153)</f>
        <v>550</v>
      </c>
      <c r="D154" s="1">
        <f t="shared" ref="D154:G154" si="24">SUM(D149:D153)</f>
        <v>22.169999999999998</v>
      </c>
      <c r="E154" s="1">
        <f t="shared" si="24"/>
        <v>21.82</v>
      </c>
      <c r="F154" s="1">
        <f t="shared" si="24"/>
        <v>78.86</v>
      </c>
      <c r="G154" s="1">
        <f t="shared" si="24"/>
        <v>622.36</v>
      </c>
      <c r="H154" s="70"/>
    </row>
    <row r="155" spans="1:8" s="66" customFormat="1" ht="28.5" customHeight="1" x14ac:dyDescent="0.2">
      <c r="A155" s="98" t="s">
        <v>91</v>
      </c>
      <c r="B155" s="99"/>
      <c r="C155" s="1"/>
      <c r="D155" s="2">
        <f>D154/90</f>
        <v>0.24633333333333332</v>
      </c>
      <c r="E155" s="2">
        <f>E154/92</f>
        <v>0.23717391304347826</v>
      </c>
      <c r="F155" s="2">
        <f>F154/383</f>
        <v>0.20590078328981723</v>
      </c>
      <c r="G155" s="2">
        <f>G154/2720</f>
        <v>0.22880882352941176</v>
      </c>
      <c r="H155" s="3"/>
    </row>
    <row r="156" spans="1:8" x14ac:dyDescent="0.2">
      <c r="A156" s="84" t="s">
        <v>20</v>
      </c>
      <c r="B156" s="67" t="s">
        <v>74</v>
      </c>
      <c r="C156" s="68">
        <v>100</v>
      </c>
      <c r="D156" s="10">
        <v>2.5</v>
      </c>
      <c r="E156" s="10">
        <v>10.119999999999999</v>
      </c>
      <c r="F156" s="10">
        <v>10.5</v>
      </c>
      <c r="G156" s="9">
        <v>143</v>
      </c>
      <c r="H156" s="69" t="s">
        <v>159</v>
      </c>
    </row>
    <row r="157" spans="1:8" ht="25.5" x14ac:dyDescent="0.2">
      <c r="A157" s="84"/>
      <c r="B157" s="67" t="s">
        <v>58</v>
      </c>
      <c r="C157" s="68">
        <v>250</v>
      </c>
      <c r="D157" s="10">
        <v>7.3</v>
      </c>
      <c r="E157" s="10">
        <v>5.67</v>
      </c>
      <c r="F157" s="10">
        <v>21.72</v>
      </c>
      <c r="G157" s="9">
        <v>165.95</v>
      </c>
      <c r="H157" s="11" t="s">
        <v>148</v>
      </c>
    </row>
    <row r="158" spans="1:8" x14ac:dyDescent="0.2">
      <c r="A158" s="84"/>
      <c r="B158" s="67" t="s">
        <v>75</v>
      </c>
      <c r="C158" s="68">
        <v>100</v>
      </c>
      <c r="D158" s="10">
        <v>7.33</v>
      </c>
      <c r="E158" s="10">
        <v>6.3</v>
      </c>
      <c r="F158" s="10">
        <v>4.4000000000000004</v>
      </c>
      <c r="G158" s="9">
        <v>131.30000000000001</v>
      </c>
      <c r="H158" s="69" t="s">
        <v>160</v>
      </c>
    </row>
    <row r="159" spans="1:8" x14ac:dyDescent="0.2">
      <c r="A159" s="84"/>
      <c r="B159" s="67" t="s">
        <v>52</v>
      </c>
      <c r="C159" s="68">
        <v>180</v>
      </c>
      <c r="D159" s="10">
        <v>9.85</v>
      </c>
      <c r="E159" s="10">
        <v>8.2799999999999994</v>
      </c>
      <c r="F159" s="10">
        <v>43.07</v>
      </c>
      <c r="G159" s="9">
        <v>286.69</v>
      </c>
      <c r="H159" s="69" t="s">
        <v>145</v>
      </c>
    </row>
    <row r="160" spans="1:8" x14ac:dyDescent="0.2">
      <c r="A160" s="84"/>
      <c r="B160" s="67" t="s">
        <v>53</v>
      </c>
      <c r="C160" s="68">
        <v>200</v>
      </c>
      <c r="D160" s="10">
        <v>0.6</v>
      </c>
      <c r="E160" s="10">
        <v>0.2</v>
      </c>
      <c r="F160" s="10">
        <v>15.2</v>
      </c>
      <c r="G160" s="9">
        <v>65.3</v>
      </c>
      <c r="H160" s="69" t="s">
        <v>146</v>
      </c>
    </row>
    <row r="161" spans="1:8" x14ac:dyDescent="0.2">
      <c r="A161" s="84"/>
      <c r="B161" s="67" t="s">
        <v>26</v>
      </c>
      <c r="C161" s="68">
        <v>20</v>
      </c>
      <c r="D161" s="10">
        <v>1.32</v>
      </c>
      <c r="E161" s="10">
        <v>0.24</v>
      </c>
      <c r="F161" s="10">
        <v>6.68</v>
      </c>
      <c r="G161" s="9">
        <v>34.799999999999997</v>
      </c>
      <c r="H161" s="11" t="s">
        <v>16</v>
      </c>
    </row>
    <row r="162" spans="1:8" x14ac:dyDescent="0.2">
      <c r="A162" s="84"/>
      <c r="B162" s="67" t="s">
        <v>27</v>
      </c>
      <c r="C162" s="68">
        <v>30</v>
      </c>
      <c r="D162" s="10">
        <v>2.4</v>
      </c>
      <c r="E162" s="10">
        <v>0.48</v>
      </c>
      <c r="F162" s="10">
        <v>15.63</v>
      </c>
      <c r="G162" s="9">
        <v>76.5</v>
      </c>
      <c r="H162" s="11" t="s">
        <v>16</v>
      </c>
    </row>
    <row r="163" spans="1:8" s="66" customFormat="1" x14ac:dyDescent="0.2">
      <c r="A163" s="84" t="s">
        <v>28</v>
      </c>
      <c r="B163" s="97"/>
      <c r="C163" s="1">
        <f>SUM(C156:C162)</f>
        <v>880</v>
      </c>
      <c r="D163" s="1">
        <f t="shared" ref="D163:G163" si="25">SUM(D156:D162)</f>
        <v>31.300000000000004</v>
      </c>
      <c r="E163" s="1">
        <f t="shared" si="25"/>
        <v>31.289999999999996</v>
      </c>
      <c r="F163" s="1">
        <f t="shared" si="25"/>
        <v>117.19999999999999</v>
      </c>
      <c r="G163" s="1">
        <f t="shared" si="25"/>
        <v>903.54</v>
      </c>
      <c r="H163" s="70"/>
    </row>
    <row r="164" spans="1:8" s="66" customFormat="1" ht="28.5" customHeight="1" x14ac:dyDescent="0.2">
      <c r="A164" s="98" t="s">
        <v>91</v>
      </c>
      <c r="B164" s="99"/>
      <c r="C164" s="1"/>
      <c r="D164" s="2">
        <f>D163/90</f>
        <v>0.34777777777777785</v>
      </c>
      <c r="E164" s="2">
        <f>E163/92</f>
        <v>0.34010869565217389</v>
      </c>
      <c r="F164" s="2">
        <f>F163/383</f>
        <v>0.30600522193211488</v>
      </c>
      <c r="G164" s="2">
        <f>G163/2720</f>
        <v>0.33218382352941173</v>
      </c>
      <c r="H164" s="3"/>
    </row>
    <row r="165" spans="1:8" s="66" customFormat="1" ht="13.5" thickBot="1" x14ac:dyDescent="0.25">
      <c r="A165" s="92" t="s">
        <v>29</v>
      </c>
      <c r="B165" s="93"/>
      <c r="C165" s="71">
        <f>SUM(C163,C154)</f>
        <v>1430</v>
      </c>
      <c r="D165" s="71">
        <f t="shared" ref="D165:G165" si="26">SUM(D163,D154)</f>
        <v>53.47</v>
      </c>
      <c r="E165" s="71">
        <f t="shared" si="26"/>
        <v>53.11</v>
      </c>
      <c r="F165" s="71">
        <f t="shared" si="26"/>
        <v>196.06</v>
      </c>
      <c r="G165" s="71">
        <f t="shared" si="26"/>
        <v>1525.9</v>
      </c>
      <c r="H165" s="72"/>
    </row>
    <row r="166" spans="1:8" s="66" customFormat="1" x14ac:dyDescent="0.2">
      <c r="A166" s="94" t="s">
        <v>76</v>
      </c>
      <c r="B166" s="95"/>
      <c r="C166" s="95"/>
      <c r="D166" s="95"/>
      <c r="E166" s="95"/>
      <c r="F166" s="95"/>
      <c r="G166" s="95"/>
      <c r="H166" s="96"/>
    </row>
    <row r="167" spans="1:8" x14ac:dyDescent="0.2">
      <c r="A167" s="84" t="s">
        <v>13</v>
      </c>
      <c r="B167" s="67" t="s">
        <v>77</v>
      </c>
      <c r="C167" s="68">
        <v>250</v>
      </c>
      <c r="D167" s="10">
        <v>11.95</v>
      </c>
      <c r="E167" s="10">
        <v>14.87</v>
      </c>
      <c r="F167" s="10">
        <v>24.22</v>
      </c>
      <c r="G167" s="9">
        <v>254.73</v>
      </c>
      <c r="H167" s="69" t="s">
        <v>161</v>
      </c>
    </row>
    <row r="168" spans="1:8" x14ac:dyDescent="0.2">
      <c r="A168" s="84"/>
      <c r="B168" s="67" t="s">
        <v>56</v>
      </c>
      <c r="C168" s="68">
        <v>30</v>
      </c>
      <c r="D168" s="10">
        <v>0.18</v>
      </c>
      <c r="E168" s="10">
        <v>0</v>
      </c>
      <c r="F168" s="10">
        <v>21.6</v>
      </c>
      <c r="G168" s="9">
        <v>86.88</v>
      </c>
      <c r="H168" s="11" t="s">
        <v>16</v>
      </c>
    </row>
    <row r="169" spans="1:8" x14ac:dyDescent="0.2">
      <c r="A169" s="84"/>
      <c r="B169" s="67" t="s">
        <v>89</v>
      </c>
      <c r="C169" s="68">
        <v>10</v>
      </c>
      <c r="D169" s="10">
        <v>2.33</v>
      </c>
      <c r="E169" s="10">
        <v>2.93</v>
      </c>
      <c r="F169" s="10">
        <v>0</v>
      </c>
      <c r="G169" s="9">
        <v>35.799999999999997</v>
      </c>
      <c r="H169" s="69" t="s">
        <v>120</v>
      </c>
    </row>
    <row r="170" spans="1:8" x14ac:dyDescent="0.2">
      <c r="A170" s="84"/>
      <c r="B170" s="67" t="s">
        <v>27</v>
      </c>
      <c r="C170" s="68">
        <v>60</v>
      </c>
      <c r="D170" s="10">
        <v>4.8</v>
      </c>
      <c r="E170" s="10">
        <v>0.96</v>
      </c>
      <c r="F170" s="10">
        <v>31.26</v>
      </c>
      <c r="G170" s="9">
        <v>153</v>
      </c>
      <c r="H170" s="11" t="s">
        <v>16</v>
      </c>
    </row>
    <row r="171" spans="1:8" x14ac:dyDescent="0.2">
      <c r="A171" s="84"/>
      <c r="B171" s="67" t="s">
        <v>34</v>
      </c>
      <c r="C171" s="68">
        <v>200</v>
      </c>
      <c r="D171" s="10">
        <v>0.2</v>
      </c>
      <c r="E171" s="10">
        <v>0</v>
      </c>
      <c r="F171" s="10">
        <v>7.02</v>
      </c>
      <c r="G171" s="9">
        <v>28.44</v>
      </c>
      <c r="H171" s="69" t="s">
        <v>130</v>
      </c>
    </row>
    <row r="172" spans="1:8" s="66" customFormat="1" x14ac:dyDescent="0.2">
      <c r="A172" s="84" t="s">
        <v>19</v>
      </c>
      <c r="B172" s="97"/>
      <c r="C172" s="1">
        <f>SUM(C167:C171)</f>
        <v>550</v>
      </c>
      <c r="D172" s="1">
        <f t="shared" ref="D172:G172" si="27">SUM(D167:D171)</f>
        <v>19.459999999999997</v>
      </c>
      <c r="E172" s="1">
        <f t="shared" si="27"/>
        <v>18.760000000000002</v>
      </c>
      <c r="F172" s="1">
        <f t="shared" si="27"/>
        <v>84.1</v>
      </c>
      <c r="G172" s="1">
        <f t="shared" si="27"/>
        <v>558.85000000000014</v>
      </c>
      <c r="H172" s="70"/>
    </row>
    <row r="173" spans="1:8" s="66" customFormat="1" ht="30" customHeight="1" x14ac:dyDescent="0.2">
      <c r="A173" s="98" t="s">
        <v>91</v>
      </c>
      <c r="B173" s="99"/>
      <c r="C173" s="1"/>
      <c r="D173" s="2">
        <f>D172/90</f>
        <v>0.2162222222222222</v>
      </c>
      <c r="E173" s="2">
        <f>E172/92</f>
        <v>0.20391304347826089</v>
      </c>
      <c r="F173" s="2">
        <f>F172/383</f>
        <v>0.2195822454308094</v>
      </c>
      <c r="G173" s="2">
        <f>G172/2720</f>
        <v>0.20545955882352945</v>
      </c>
      <c r="H173" s="3"/>
    </row>
    <row r="174" spans="1:8" x14ac:dyDescent="0.2">
      <c r="A174" s="84" t="s">
        <v>20</v>
      </c>
      <c r="B174" s="67" t="s">
        <v>63</v>
      </c>
      <c r="C174" s="68">
        <v>100</v>
      </c>
      <c r="D174" s="10">
        <v>1.42</v>
      </c>
      <c r="E174" s="10">
        <v>0.11</v>
      </c>
      <c r="F174" s="10">
        <v>7.52</v>
      </c>
      <c r="G174" s="9">
        <v>38.15</v>
      </c>
      <c r="H174" s="69" t="s">
        <v>151</v>
      </c>
    </row>
    <row r="175" spans="1:8" x14ac:dyDescent="0.2">
      <c r="A175" s="84"/>
      <c r="B175" s="67" t="s">
        <v>50</v>
      </c>
      <c r="C175" s="68">
        <v>250</v>
      </c>
      <c r="D175" s="10">
        <v>1.9</v>
      </c>
      <c r="E175" s="10">
        <v>5.15</v>
      </c>
      <c r="F175" s="10">
        <v>13.37</v>
      </c>
      <c r="G175" s="9">
        <v>107.6</v>
      </c>
      <c r="H175" s="11" t="s">
        <v>143</v>
      </c>
    </row>
    <row r="176" spans="1:8" x14ac:dyDescent="0.2">
      <c r="A176" s="84"/>
      <c r="B176" s="67" t="s">
        <v>78</v>
      </c>
      <c r="C176" s="68">
        <v>100</v>
      </c>
      <c r="D176" s="10">
        <v>11.74</v>
      </c>
      <c r="E176" s="10">
        <v>5.68</v>
      </c>
      <c r="F176" s="10">
        <v>28.63</v>
      </c>
      <c r="G176" s="9">
        <v>212.93</v>
      </c>
      <c r="H176" s="69" t="s">
        <v>162</v>
      </c>
    </row>
    <row r="177" spans="1:8" x14ac:dyDescent="0.2">
      <c r="A177" s="84"/>
      <c r="B177" s="67" t="s">
        <v>45</v>
      </c>
      <c r="C177" s="68">
        <v>180</v>
      </c>
      <c r="D177" s="10">
        <v>10.66</v>
      </c>
      <c r="E177" s="10">
        <v>18.760000000000002</v>
      </c>
      <c r="F177" s="10">
        <v>35.979999999999997</v>
      </c>
      <c r="G177" s="9">
        <v>268.8</v>
      </c>
      <c r="H177" s="69">
        <v>1</v>
      </c>
    </row>
    <row r="178" spans="1:8" x14ac:dyDescent="0.2">
      <c r="A178" s="84"/>
      <c r="B178" s="67" t="s">
        <v>38</v>
      </c>
      <c r="C178" s="68">
        <v>200</v>
      </c>
      <c r="D178" s="10">
        <v>0.5</v>
      </c>
      <c r="E178" s="10">
        <v>0</v>
      </c>
      <c r="F178" s="10">
        <v>19.8</v>
      </c>
      <c r="G178" s="9">
        <v>81</v>
      </c>
      <c r="H178" s="69" t="s">
        <v>133</v>
      </c>
    </row>
    <row r="179" spans="1:8" x14ac:dyDescent="0.2">
      <c r="A179" s="84"/>
      <c r="B179" s="67" t="s">
        <v>26</v>
      </c>
      <c r="C179" s="68">
        <v>20</v>
      </c>
      <c r="D179" s="10">
        <v>1.32</v>
      </c>
      <c r="E179" s="10">
        <v>0.24</v>
      </c>
      <c r="F179" s="10">
        <v>6.68</v>
      </c>
      <c r="G179" s="9">
        <v>34.799999999999997</v>
      </c>
      <c r="H179" s="11" t="s">
        <v>16</v>
      </c>
    </row>
    <row r="180" spans="1:8" x14ac:dyDescent="0.2">
      <c r="A180" s="84"/>
      <c r="B180" s="67" t="s">
        <v>27</v>
      </c>
      <c r="C180" s="68">
        <v>30</v>
      </c>
      <c r="D180" s="10">
        <v>2.4</v>
      </c>
      <c r="E180" s="10">
        <v>0.48</v>
      </c>
      <c r="F180" s="10">
        <v>15.63</v>
      </c>
      <c r="G180" s="9">
        <v>76.5</v>
      </c>
      <c r="H180" s="11" t="s">
        <v>16</v>
      </c>
    </row>
    <row r="181" spans="1:8" s="66" customFormat="1" x14ac:dyDescent="0.2">
      <c r="A181" s="84" t="s">
        <v>28</v>
      </c>
      <c r="B181" s="97"/>
      <c r="C181" s="1">
        <f>SUM(C174:C180)</f>
        <v>880</v>
      </c>
      <c r="D181" s="1">
        <f t="shared" ref="D181:G181" si="28">SUM(D174:D180)</f>
        <v>29.939999999999998</v>
      </c>
      <c r="E181" s="1">
        <f t="shared" si="28"/>
        <v>30.42</v>
      </c>
      <c r="F181" s="1">
        <f t="shared" si="28"/>
        <v>127.60999999999999</v>
      </c>
      <c r="G181" s="1">
        <f t="shared" si="28"/>
        <v>819.78</v>
      </c>
      <c r="H181" s="70"/>
    </row>
    <row r="182" spans="1:8" s="66" customFormat="1" ht="25.5" customHeight="1" x14ac:dyDescent="0.2">
      <c r="A182" s="98" t="s">
        <v>91</v>
      </c>
      <c r="B182" s="99"/>
      <c r="C182" s="1"/>
      <c r="D182" s="2">
        <f>D181/90</f>
        <v>0.33266666666666667</v>
      </c>
      <c r="E182" s="2">
        <f>E181/92</f>
        <v>0.33065217391304352</v>
      </c>
      <c r="F182" s="2">
        <f>F181/383</f>
        <v>0.3331853785900783</v>
      </c>
      <c r="G182" s="2">
        <f>G181/2720</f>
        <v>0.30138970588235292</v>
      </c>
      <c r="H182" s="3"/>
    </row>
    <row r="183" spans="1:8" s="66" customFormat="1" ht="13.5" thickBot="1" x14ac:dyDescent="0.25">
      <c r="A183" s="85" t="s">
        <v>29</v>
      </c>
      <c r="B183" s="86"/>
      <c r="C183" s="74">
        <f>SUM(C181,C172)</f>
        <v>1430</v>
      </c>
      <c r="D183" s="74">
        <f t="shared" ref="D183:G183" si="29">SUM(D181,D172)</f>
        <v>49.399999999999991</v>
      </c>
      <c r="E183" s="74">
        <f t="shared" si="29"/>
        <v>49.180000000000007</v>
      </c>
      <c r="F183" s="74">
        <f t="shared" si="29"/>
        <v>211.70999999999998</v>
      </c>
      <c r="G183" s="74">
        <f t="shared" si="29"/>
        <v>1378.63</v>
      </c>
      <c r="H183" s="75"/>
    </row>
    <row r="184" spans="1:8" s="66" customFormat="1" x14ac:dyDescent="0.2">
      <c r="A184" s="87" t="s">
        <v>79</v>
      </c>
      <c r="B184" s="88"/>
      <c r="C184" s="76">
        <f>C183+C165+C147+C131+C115+C98+C81+C65+C49+C32</f>
        <v>14300</v>
      </c>
      <c r="D184" s="76">
        <f t="shared" ref="D184:G184" si="30">D183+D165+D147+D131+D115+D98+D81+D65+D49+D32</f>
        <v>497.65000000000003</v>
      </c>
      <c r="E184" s="76">
        <f t="shared" si="30"/>
        <v>508.01999999999992</v>
      </c>
      <c r="F184" s="76">
        <f t="shared" si="30"/>
        <v>1999.83</v>
      </c>
      <c r="G184" s="76">
        <f t="shared" si="30"/>
        <v>14424.85</v>
      </c>
      <c r="H184" s="77"/>
    </row>
    <row r="185" spans="1:8" s="66" customFormat="1" ht="13.5" thickBot="1" x14ac:dyDescent="0.25">
      <c r="A185" s="89" t="s">
        <v>80</v>
      </c>
      <c r="B185" s="90"/>
      <c r="C185" s="78">
        <f>C184/10</f>
        <v>1430</v>
      </c>
      <c r="D185" s="78">
        <f t="shared" ref="D185:G185" si="31">D184/10</f>
        <v>49.765000000000001</v>
      </c>
      <c r="E185" s="78">
        <f t="shared" si="31"/>
        <v>50.801999999999992</v>
      </c>
      <c r="F185" s="78">
        <f t="shared" si="31"/>
        <v>199.983</v>
      </c>
      <c r="G185" s="78">
        <f t="shared" si="31"/>
        <v>1442.4850000000001</v>
      </c>
      <c r="H185" s="79"/>
    </row>
    <row r="186" spans="1:8" s="82" customFormat="1" ht="30" customHeight="1" x14ac:dyDescent="0.2">
      <c r="A186" s="91"/>
      <c r="B186" s="91"/>
      <c r="C186" s="80"/>
      <c r="D186" s="81"/>
      <c r="E186" s="81"/>
      <c r="F186" s="81"/>
      <c r="G186" s="80"/>
      <c r="H186" s="80"/>
    </row>
    <row r="187" spans="1:8" ht="13.5" thickBot="1" x14ac:dyDescent="0.25"/>
    <row r="188" spans="1:8" ht="38.25" x14ac:dyDescent="0.2">
      <c r="B188" s="4" t="s">
        <v>92</v>
      </c>
      <c r="C188" s="5" t="s">
        <v>93</v>
      </c>
      <c r="D188" s="6" t="s">
        <v>7</v>
      </c>
      <c r="E188" s="6" t="s">
        <v>8</v>
      </c>
      <c r="F188" s="6" t="s">
        <v>9</v>
      </c>
      <c r="G188" s="7" t="s">
        <v>6</v>
      </c>
    </row>
    <row r="189" spans="1:8" x14ac:dyDescent="0.2">
      <c r="B189" s="8" t="s">
        <v>94</v>
      </c>
      <c r="C189" s="9">
        <v>550</v>
      </c>
      <c r="D189" s="10" t="s">
        <v>111</v>
      </c>
      <c r="E189" s="10" t="s">
        <v>113</v>
      </c>
      <c r="F189" s="10" t="s">
        <v>114</v>
      </c>
      <c r="G189" s="11" t="s">
        <v>115</v>
      </c>
    </row>
    <row r="190" spans="1:8" ht="13.5" thickBot="1" x14ac:dyDescent="0.25">
      <c r="B190" s="12" t="s">
        <v>97</v>
      </c>
      <c r="C190" s="13">
        <v>800</v>
      </c>
      <c r="D190" s="14" t="s">
        <v>112</v>
      </c>
      <c r="E190" s="14" t="s">
        <v>116</v>
      </c>
      <c r="F190" s="14" t="s">
        <v>117</v>
      </c>
      <c r="G190" s="15" t="s">
        <v>118</v>
      </c>
    </row>
    <row r="192" spans="1:8" ht="13.5" thickBot="1" x14ac:dyDescent="0.25"/>
    <row r="193" spans="2:7" ht="25.5" x14ac:dyDescent="0.2">
      <c r="B193" s="16" t="s">
        <v>104</v>
      </c>
      <c r="C193" s="5" t="s">
        <v>93</v>
      </c>
      <c r="D193" s="17" t="s">
        <v>7</v>
      </c>
      <c r="E193" s="17" t="s">
        <v>8</v>
      </c>
      <c r="F193" s="17" t="s">
        <v>9</v>
      </c>
      <c r="G193" s="7" t="s">
        <v>6</v>
      </c>
    </row>
    <row r="194" spans="2:7" x14ac:dyDescent="0.2">
      <c r="B194" s="18" t="s">
        <v>105</v>
      </c>
      <c r="C194" s="24">
        <f>(C21+C39+C54+C70+C88+C104+C121+C136+C154+C172)/10</f>
        <v>550</v>
      </c>
      <c r="D194" s="19">
        <f>(D21+D39+D54+D70+D88+D104+D121+D136+D154+D172)/10</f>
        <v>20.071999999999996</v>
      </c>
      <c r="E194" s="19">
        <f t="shared" ref="E194:F194" si="32">(E21+E39+E54+E70+E88+E104+E121+E136+E154+E172)/10</f>
        <v>20.651</v>
      </c>
      <c r="F194" s="19">
        <f t="shared" si="32"/>
        <v>80.7</v>
      </c>
      <c r="G194" s="20">
        <f>(G21+G39+G54+G70+G88+G104+G121+G136+G154+G172)/10</f>
        <v>597.03300000000002</v>
      </c>
    </row>
    <row r="195" spans="2:7" ht="13.5" thickBot="1" x14ac:dyDescent="0.25">
      <c r="B195" s="21" t="s">
        <v>106</v>
      </c>
      <c r="C195" s="25">
        <f>(C30+C47+C63+C79+C96+C113+C129+C145+C163+C181)/10</f>
        <v>880</v>
      </c>
      <c r="D195" s="22">
        <f t="shared" ref="D195:G195" si="33">(D30+D47+D63+D79+D96+D113+D129+D145+D163+D181)/10</f>
        <v>29.693000000000001</v>
      </c>
      <c r="E195" s="22">
        <f t="shared" si="33"/>
        <v>30.151000000000003</v>
      </c>
      <c r="F195" s="22">
        <f t="shared" si="33"/>
        <v>119.28299999999997</v>
      </c>
      <c r="G195" s="23">
        <f t="shared" si="33"/>
        <v>845.452</v>
      </c>
    </row>
    <row r="197" spans="2:7" ht="13.5" thickBot="1" x14ac:dyDescent="0.25"/>
    <row r="198" spans="2:7" ht="38.25" x14ac:dyDescent="0.2">
      <c r="B198" s="16" t="s">
        <v>107</v>
      </c>
      <c r="C198" s="26"/>
      <c r="D198" s="17" t="s">
        <v>7</v>
      </c>
      <c r="E198" s="17" t="s">
        <v>8</v>
      </c>
      <c r="F198" s="17" t="s">
        <v>9</v>
      </c>
      <c r="G198" s="7" t="s">
        <v>6</v>
      </c>
    </row>
    <row r="199" spans="2:7" x14ac:dyDescent="0.2">
      <c r="B199" s="8" t="s">
        <v>94</v>
      </c>
      <c r="C199" s="19"/>
      <c r="D199" s="27">
        <f>D194/90</f>
        <v>0.22302222222222218</v>
      </c>
      <c r="E199" s="27">
        <f>E194/92</f>
        <v>0.22446739130434781</v>
      </c>
      <c r="F199" s="27">
        <f>F194/383</f>
        <v>0.21070496083550916</v>
      </c>
      <c r="G199" s="28">
        <f>G194/2720</f>
        <v>0.21949742647058823</v>
      </c>
    </row>
    <row r="200" spans="2:7" ht="13.5" thickBot="1" x14ac:dyDescent="0.25">
      <c r="B200" s="12" t="s">
        <v>97</v>
      </c>
      <c r="C200" s="22"/>
      <c r="D200" s="29">
        <f>D195/90</f>
        <v>0.32992222222222223</v>
      </c>
      <c r="E200" s="29">
        <f>E195/92</f>
        <v>0.32772826086956525</v>
      </c>
      <c r="F200" s="29">
        <f>F195/383</f>
        <v>0.31144386422976494</v>
      </c>
      <c r="G200" s="30">
        <f>G195/2720</f>
        <v>0.31082794117647061</v>
      </c>
    </row>
    <row r="202" spans="2:7" ht="13.5" thickBot="1" x14ac:dyDescent="0.25"/>
    <row r="203" spans="2:7" x14ac:dyDescent="0.2">
      <c r="B203" s="31" t="s">
        <v>108</v>
      </c>
      <c r="C203" s="32"/>
      <c r="D203" s="33"/>
      <c r="E203" s="33"/>
      <c r="F203" s="33"/>
      <c r="G203" s="34"/>
    </row>
    <row r="204" spans="2:7" ht="25.5" x14ac:dyDescent="0.2">
      <c r="B204" s="18" t="s">
        <v>109</v>
      </c>
      <c r="C204" s="9"/>
      <c r="D204" s="35" t="s">
        <v>7</v>
      </c>
      <c r="E204" s="35" t="s">
        <v>8</v>
      </c>
      <c r="F204" s="35" t="s">
        <v>9</v>
      </c>
      <c r="G204" s="36" t="s">
        <v>6</v>
      </c>
    </row>
    <row r="205" spans="2:7" x14ac:dyDescent="0.2">
      <c r="B205" s="8" t="s">
        <v>94</v>
      </c>
      <c r="C205" s="9"/>
      <c r="D205" s="37">
        <f>(D22+D40+D55+D71+D89)/5</f>
        <v>0.22248888888888887</v>
      </c>
      <c r="E205" s="37">
        <f>(E22+E40+E55+E71+E89)/5</f>
        <v>0.22147826086956521</v>
      </c>
      <c r="F205" s="37">
        <f t="shared" ref="F205:G205" si="34">(F22+F40+F55+F71+F89)/5</f>
        <v>0.20963446475195821</v>
      </c>
      <c r="G205" s="38">
        <f t="shared" si="34"/>
        <v>0.21580441176470591</v>
      </c>
    </row>
    <row r="206" spans="2:7" ht="13.5" thickBot="1" x14ac:dyDescent="0.25">
      <c r="B206" s="12" t="s">
        <v>97</v>
      </c>
      <c r="C206" s="13"/>
      <c r="D206" s="39">
        <f>(D31+D48+D64+D80+D97)/5</f>
        <v>0.32755555555555549</v>
      </c>
      <c r="E206" s="39">
        <f t="shared" ref="E206:G206" si="35">(E31+E48+E64+E80+E97)/5</f>
        <v>0.32969565217391306</v>
      </c>
      <c r="F206" s="39">
        <f t="shared" si="35"/>
        <v>0.30485639686684068</v>
      </c>
      <c r="G206" s="40">
        <f t="shared" si="35"/>
        <v>0.30615147058823527</v>
      </c>
    </row>
    <row r="208" spans="2:7" ht="13.5" thickBot="1" x14ac:dyDescent="0.25"/>
    <row r="209" spans="2:7" x14ac:dyDescent="0.2">
      <c r="B209" s="31" t="s">
        <v>110</v>
      </c>
      <c r="C209" s="32"/>
      <c r="D209" s="33"/>
      <c r="E209" s="33"/>
      <c r="F209" s="33"/>
      <c r="G209" s="34"/>
    </row>
    <row r="210" spans="2:7" ht="25.5" x14ac:dyDescent="0.2">
      <c r="B210" s="18" t="s">
        <v>109</v>
      </c>
      <c r="C210" s="9"/>
      <c r="D210" s="35" t="s">
        <v>7</v>
      </c>
      <c r="E210" s="35" t="s">
        <v>8</v>
      </c>
      <c r="F210" s="35" t="s">
        <v>9</v>
      </c>
      <c r="G210" s="36" t="s">
        <v>6</v>
      </c>
    </row>
    <row r="211" spans="2:7" x14ac:dyDescent="0.2">
      <c r="B211" s="8" t="s">
        <v>94</v>
      </c>
      <c r="C211" s="9"/>
      <c r="D211" s="37">
        <f>(D105+D122+D137+D155+D173)/5</f>
        <v>0.22355555555555551</v>
      </c>
      <c r="E211" s="37">
        <f t="shared" ref="E211:G211" si="36">(E105+E122+E137+E155+E173)/5</f>
        <v>0.22745652173913039</v>
      </c>
      <c r="F211" s="37">
        <f t="shared" si="36"/>
        <v>0.21177545691906005</v>
      </c>
      <c r="G211" s="38">
        <f t="shared" si="36"/>
        <v>0.22319044117647061</v>
      </c>
    </row>
    <row r="212" spans="2:7" ht="13.5" thickBot="1" x14ac:dyDescent="0.25">
      <c r="B212" s="12" t="s">
        <v>97</v>
      </c>
      <c r="C212" s="13"/>
      <c r="D212" s="39">
        <f>(D114+D130+D146+D164+D182)/5</f>
        <v>0.33228888888888891</v>
      </c>
      <c r="E212" s="39">
        <f t="shared" ref="E212:G212" si="37">(E114+E130+E146+E164+E182)/5</f>
        <v>0.32576086956521738</v>
      </c>
      <c r="F212" s="39">
        <f t="shared" si="37"/>
        <v>0.31803133159268926</v>
      </c>
      <c r="G212" s="40">
        <f t="shared" si="37"/>
        <v>0.31550441176470584</v>
      </c>
    </row>
  </sheetData>
  <mergeCells count="92">
    <mergeCell ref="F2:G2"/>
    <mergeCell ref="F3:G3"/>
    <mergeCell ref="A122:B122"/>
    <mergeCell ref="A130:B130"/>
    <mergeCell ref="A137:B137"/>
    <mergeCell ref="A146:B146"/>
    <mergeCell ref="A117:A120"/>
    <mergeCell ref="A121:B121"/>
    <mergeCell ref="A129:B129"/>
    <mergeCell ref="A123:A128"/>
    <mergeCell ref="A131:B131"/>
    <mergeCell ref="A132:H132"/>
    <mergeCell ref="A133:A135"/>
    <mergeCell ref="A136:B136"/>
    <mergeCell ref="A145:B145"/>
    <mergeCell ref="A138:A144"/>
    <mergeCell ref="A80:B80"/>
    <mergeCell ref="A71:B71"/>
    <mergeCell ref="A89:B89"/>
    <mergeCell ref="A97:B97"/>
    <mergeCell ref="A105:B105"/>
    <mergeCell ref="A79:B79"/>
    <mergeCell ref="A72:A78"/>
    <mergeCell ref="A81:B81"/>
    <mergeCell ref="A82:H82"/>
    <mergeCell ref="A83:A87"/>
    <mergeCell ref="A88:B88"/>
    <mergeCell ref="A96:B96"/>
    <mergeCell ref="A90:A95"/>
    <mergeCell ref="A98:B98"/>
    <mergeCell ref="A99:H99"/>
    <mergeCell ref="A100:A103"/>
    <mergeCell ref="A31:B31"/>
    <mergeCell ref="A40:B40"/>
    <mergeCell ref="A48:B48"/>
    <mergeCell ref="A55:B55"/>
    <mergeCell ref="A64:B64"/>
    <mergeCell ref="A32:B32"/>
    <mergeCell ref="A33:H33"/>
    <mergeCell ref="A34:A38"/>
    <mergeCell ref="A39:B39"/>
    <mergeCell ref="A47:B47"/>
    <mergeCell ref="A41:A46"/>
    <mergeCell ref="A49:B49"/>
    <mergeCell ref="A50:H50"/>
    <mergeCell ref="A51:A53"/>
    <mergeCell ref="A54:B54"/>
    <mergeCell ref="A63:B63"/>
    <mergeCell ref="A30:B30"/>
    <mergeCell ref="A23:A29"/>
    <mergeCell ref="A13:A14"/>
    <mergeCell ref="B13:B14"/>
    <mergeCell ref="C13:C14"/>
    <mergeCell ref="A22:B22"/>
    <mergeCell ref="A9:H9"/>
    <mergeCell ref="H13:H14"/>
    <mergeCell ref="A15:H15"/>
    <mergeCell ref="A16:A20"/>
    <mergeCell ref="A21:B21"/>
    <mergeCell ref="D13:F13"/>
    <mergeCell ref="G13:G14"/>
    <mergeCell ref="A56:A62"/>
    <mergeCell ref="A65:B65"/>
    <mergeCell ref="A66:H66"/>
    <mergeCell ref="A67:A69"/>
    <mergeCell ref="A70:B70"/>
    <mergeCell ref="A104:B104"/>
    <mergeCell ref="A113:B113"/>
    <mergeCell ref="A106:A112"/>
    <mergeCell ref="A115:B115"/>
    <mergeCell ref="A116:H116"/>
    <mergeCell ref="A114:B114"/>
    <mergeCell ref="A147:B147"/>
    <mergeCell ref="A148:H148"/>
    <mergeCell ref="A149:A153"/>
    <mergeCell ref="A154:B154"/>
    <mergeCell ref="A163:B163"/>
    <mergeCell ref="A156:A162"/>
    <mergeCell ref="A155:B155"/>
    <mergeCell ref="A164:B164"/>
    <mergeCell ref="A173:B173"/>
    <mergeCell ref="A186:B186"/>
    <mergeCell ref="A183:B183"/>
    <mergeCell ref="A184:B184"/>
    <mergeCell ref="A185:B185"/>
    <mergeCell ref="A165:B165"/>
    <mergeCell ref="A166:H166"/>
    <mergeCell ref="A167:A171"/>
    <mergeCell ref="A172:B172"/>
    <mergeCell ref="A181:B181"/>
    <mergeCell ref="A174:A180"/>
    <mergeCell ref="A182:B18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 лет и старше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ЮВ</dc:creator>
  <cp:lastModifiedBy>Светлана Юркина</cp:lastModifiedBy>
  <cp:lastPrinted>2026-01-11T10:32:01Z</cp:lastPrinted>
  <dcterms:created xsi:type="dcterms:W3CDTF">2010-09-29T09:10:17Z</dcterms:created>
  <dcterms:modified xsi:type="dcterms:W3CDTF">2026-01-11T10:32:07Z</dcterms:modified>
</cp:coreProperties>
</file>